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0" yWindow="570" windowWidth="28455" windowHeight="11955" activeTab="1"/>
  </bookViews>
  <sheets>
    <sheet name="Rekapitulace stavby" sheetId="1" r:id="rId1"/>
    <sheet name="01 - Stupeň 1" sheetId="2" r:id="rId2"/>
    <sheet name="02 - Stupeň 2" sheetId="3" r:id="rId3"/>
    <sheet name="03 - Stupeň 3" sheetId="4" r:id="rId4"/>
    <sheet name="04 - Úsek A" sheetId="5" r:id="rId5"/>
    <sheet name="05 - Stupeň 4" sheetId="6" r:id="rId6"/>
    <sheet name="06 - Stupeň 5" sheetId="7" r:id="rId7"/>
    <sheet name="07 - Úsek B" sheetId="8" r:id="rId8"/>
    <sheet name="08 - Stupeň 6" sheetId="9" r:id="rId9"/>
    <sheet name="09 - Stupeň 7" sheetId="10" r:id="rId10"/>
    <sheet name="10 - Stupeň 8" sheetId="11" r:id="rId11"/>
    <sheet name="11 - Stupeň 9" sheetId="12" r:id="rId12"/>
    <sheet name="12 - Úsek C" sheetId="13" r:id="rId13"/>
    <sheet name="13 - Stupeň 10" sheetId="14" r:id="rId14"/>
    <sheet name="14 - Úsek D" sheetId="15" r:id="rId15"/>
    <sheet name="15 - Úsek E" sheetId="16" r:id="rId16"/>
    <sheet name="16 - Stupeň 11" sheetId="17" r:id="rId17"/>
    <sheet name="17 - Stupeň 12" sheetId="18" r:id="rId18"/>
    <sheet name="18 - Stupeň 13" sheetId="19" r:id="rId19"/>
    <sheet name="19 - Vedlejší rozpočtové ..." sheetId="20" r:id="rId20"/>
  </sheets>
  <definedNames>
    <definedName name="_xlnm._FilterDatabase" localSheetId="1" hidden="1">'01 - Stupeň 1'!$C$84:$K$175</definedName>
    <definedName name="_xlnm._FilterDatabase" localSheetId="2" hidden="1">'02 - Stupeň 2'!$C$83:$K$161</definedName>
    <definedName name="_xlnm._FilterDatabase" localSheetId="3" hidden="1">'03 - Stupeň 3'!$C$83:$K$135</definedName>
    <definedName name="_xlnm._FilterDatabase" localSheetId="4" hidden="1">'04 - Úsek A'!$C$82:$K$115</definedName>
    <definedName name="_xlnm._FilterDatabase" localSheetId="5" hidden="1">'05 - Stupeň 4'!$C$84:$K$209</definedName>
    <definedName name="_xlnm._FilterDatabase" localSheetId="6" hidden="1">'06 - Stupeň 5'!$C$83:$K$144</definedName>
    <definedName name="_xlnm._FilterDatabase" localSheetId="7" hidden="1">'07 - Úsek B'!$C$82:$K$106</definedName>
    <definedName name="_xlnm._FilterDatabase" localSheetId="8" hidden="1">'08 - Stupeň 6'!$C$83:$K$157</definedName>
    <definedName name="_xlnm._FilterDatabase" localSheetId="9" hidden="1">'09 - Stupeň 7'!$C$83:$K$133</definedName>
    <definedName name="_xlnm._FilterDatabase" localSheetId="10" hidden="1">'10 - Stupeň 8'!$C$83:$K$151</definedName>
    <definedName name="_xlnm._FilterDatabase" localSheetId="11" hidden="1">'11 - Stupeň 9'!$C$83:$K$154</definedName>
    <definedName name="_xlnm._FilterDatabase" localSheetId="12" hidden="1">'12 - Úsek C'!$C$81:$K$104</definedName>
    <definedName name="_xlnm._FilterDatabase" localSheetId="13" hidden="1">'13 - Stupeň 10'!$C$83:$K$143</definedName>
    <definedName name="_xlnm._FilterDatabase" localSheetId="14" hidden="1">'14 - Úsek D'!$C$82:$K$122</definedName>
    <definedName name="_xlnm._FilterDatabase" localSheetId="15" hidden="1">'15 - Úsek E'!$C$82:$K$117</definedName>
    <definedName name="_xlnm._FilterDatabase" localSheetId="16" hidden="1">'16 - Stupeň 11'!$C$83:$K$134</definedName>
    <definedName name="_xlnm._FilterDatabase" localSheetId="17" hidden="1">'17 - Stupeň 12'!$C$83:$K$171</definedName>
    <definedName name="_xlnm._FilterDatabase" localSheetId="18" hidden="1">'18 - Stupeň 13'!$C$83:$K$161</definedName>
    <definedName name="_xlnm._FilterDatabase" localSheetId="19" hidden="1">'19 - Vedlejší rozpočtové ...'!$C$81:$K$97</definedName>
    <definedName name="_xlnm.Print_Titles" localSheetId="1">'01 - Stupeň 1'!$84:$84</definedName>
    <definedName name="_xlnm.Print_Titles" localSheetId="2">'02 - Stupeň 2'!$83:$83</definedName>
    <definedName name="_xlnm.Print_Titles" localSheetId="3">'03 - Stupeň 3'!$83:$83</definedName>
    <definedName name="_xlnm.Print_Titles" localSheetId="4">'04 - Úsek A'!$82:$82</definedName>
    <definedName name="_xlnm.Print_Titles" localSheetId="5">'05 - Stupeň 4'!$84:$84</definedName>
    <definedName name="_xlnm.Print_Titles" localSheetId="6">'06 - Stupeň 5'!$83:$83</definedName>
    <definedName name="_xlnm.Print_Titles" localSheetId="7">'07 - Úsek B'!$82:$82</definedName>
    <definedName name="_xlnm.Print_Titles" localSheetId="8">'08 - Stupeň 6'!$83:$83</definedName>
    <definedName name="_xlnm.Print_Titles" localSheetId="9">'09 - Stupeň 7'!$83:$83</definedName>
    <definedName name="_xlnm.Print_Titles" localSheetId="10">'10 - Stupeň 8'!$83:$83</definedName>
    <definedName name="_xlnm.Print_Titles" localSheetId="11">'11 - Stupeň 9'!$83:$83</definedName>
    <definedName name="_xlnm.Print_Titles" localSheetId="12">'12 - Úsek C'!$81:$81</definedName>
    <definedName name="_xlnm.Print_Titles" localSheetId="13">'13 - Stupeň 10'!$83:$83</definedName>
    <definedName name="_xlnm.Print_Titles" localSheetId="14">'14 - Úsek D'!$82:$82</definedName>
    <definedName name="_xlnm.Print_Titles" localSheetId="15">'15 - Úsek E'!$82:$82</definedName>
    <definedName name="_xlnm.Print_Titles" localSheetId="16">'16 - Stupeň 11'!$83:$83</definedName>
    <definedName name="_xlnm.Print_Titles" localSheetId="17">'17 - Stupeň 12'!$83:$83</definedName>
    <definedName name="_xlnm.Print_Titles" localSheetId="18">'18 - Stupeň 13'!$83:$83</definedName>
    <definedName name="_xlnm.Print_Titles" localSheetId="19">'19 - Vedlejší rozpočtové ...'!$81:$81</definedName>
    <definedName name="_xlnm.Print_Titles" localSheetId="0">'Rekapitulace stavby'!$52:$52</definedName>
    <definedName name="_xlnm.Print_Area" localSheetId="1">'01 - Stupeň 1'!$C$4:$J$39,'01 - Stupeň 1'!$C$45:$J$66,'01 - Stupeň 1'!$C$72:$K$175</definedName>
    <definedName name="_xlnm.Print_Area" localSheetId="2">'02 - Stupeň 2'!$C$4:$J$39,'02 - Stupeň 2'!$C$45:$J$65,'02 - Stupeň 2'!$C$71:$K$161</definedName>
    <definedName name="_xlnm.Print_Area" localSheetId="3">'03 - Stupeň 3'!$C$4:$J$39,'03 - Stupeň 3'!$C$45:$J$65,'03 - Stupeň 3'!$C$71:$K$135</definedName>
    <definedName name="_xlnm.Print_Area" localSheetId="4">'04 - Úsek A'!$C$4:$J$39,'04 - Úsek A'!$C$45:$J$64,'04 - Úsek A'!$C$70:$K$115</definedName>
    <definedName name="_xlnm.Print_Area" localSheetId="5">'05 - Stupeň 4'!$C$4:$J$39,'05 - Stupeň 4'!$C$45:$J$66,'05 - Stupeň 4'!$C$72:$K$209</definedName>
    <definedName name="_xlnm.Print_Area" localSheetId="6">'06 - Stupeň 5'!$C$4:$J$39,'06 - Stupeň 5'!$C$45:$J$65,'06 - Stupeň 5'!$C$71:$K$144</definedName>
    <definedName name="_xlnm.Print_Area" localSheetId="7">'07 - Úsek B'!$C$4:$J$39,'07 - Úsek B'!$C$45:$J$64,'07 - Úsek B'!$C$70:$K$106</definedName>
    <definedName name="_xlnm.Print_Area" localSheetId="8">'08 - Stupeň 6'!$C$4:$J$39,'08 - Stupeň 6'!$C$45:$J$65,'08 - Stupeň 6'!$C$71:$K$157</definedName>
    <definedName name="_xlnm.Print_Area" localSheetId="9">'09 - Stupeň 7'!$C$4:$J$39,'09 - Stupeň 7'!$C$45:$J$65,'09 - Stupeň 7'!$C$71:$K$133</definedName>
    <definedName name="_xlnm.Print_Area" localSheetId="10">'10 - Stupeň 8'!$C$4:$J$39,'10 - Stupeň 8'!$C$45:$J$65,'10 - Stupeň 8'!$C$71:$K$151</definedName>
    <definedName name="_xlnm.Print_Area" localSheetId="11">'11 - Stupeň 9'!$C$4:$J$39,'11 - Stupeň 9'!$C$45:$J$65,'11 - Stupeň 9'!$C$71:$K$154</definedName>
    <definedName name="_xlnm.Print_Area" localSheetId="12">'12 - Úsek C'!$C$4:$J$39,'12 - Úsek C'!$C$45:$J$63,'12 - Úsek C'!$C$69:$K$104</definedName>
    <definedName name="_xlnm.Print_Area" localSheetId="13">'13 - Stupeň 10'!$C$4:$J$39,'13 - Stupeň 10'!$C$45:$J$65,'13 - Stupeň 10'!$C$71:$K$143</definedName>
    <definedName name="_xlnm.Print_Area" localSheetId="14">'14 - Úsek D'!$C$4:$J$39,'14 - Úsek D'!$C$45:$J$64,'14 - Úsek D'!$C$70:$K$122</definedName>
    <definedName name="_xlnm.Print_Area" localSheetId="15">'15 - Úsek E'!$C$4:$J$39,'15 - Úsek E'!$C$45:$J$64,'15 - Úsek E'!$C$70:$K$117</definedName>
    <definedName name="_xlnm.Print_Area" localSheetId="16">'16 - Stupeň 11'!$C$4:$J$39,'16 - Stupeň 11'!$C$45:$J$65,'16 - Stupeň 11'!$C$71:$K$134</definedName>
    <definedName name="_xlnm.Print_Area" localSheetId="17">'17 - Stupeň 12'!$C$4:$J$39,'17 - Stupeň 12'!$C$45:$J$65,'17 - Stupeň 12'!$C$71:$K$171</definedName>
    <definedName name="_xlnm.Print_Area" localSheetId="18">'18 - Stupeň 13'!$C$4:$J$39,'18 - Stupeň 13'!$C$45:$J$65,'18 - Stupeň 13'!$C$71:$K$161</definedName>
    <definedName name="_xlnm.Print_Area" localSheetId="19">'19 - Vedlejší rozpočtové ...'!$C$4:$J$39,'19 - Vedlejší rozpočtové ...'!$C$45:$J$63,'19 - Vedlejší rozpočtové ...'!$C$69:$K$97</definedName>
    <definedName name="_xlnm.Print_Area" localSheetId="0">'Rekapitulace stavby'!$D$4:$AO$36,'Rekapitulace stavby'!$C$42:$AQ$74</definedName>
  </definedNames>
  <calcPr calcId="145621"/>
</workbook>
</file>

<file path=xl/calcChain.xml><?xml version="1.0" encoding="utf-8"?>
<calcChain xmlns="http://schemas.openxmlformats.org/spreadsheetml/2006/main">
  <c r="J37" i="20" l="1"/>
  <c r="J36" i="20"/>
  <c r="AY73" i="1" s="1"/>
  <c r="J35" i="20"/>
  <c r="AX73" i="1"/>
  <c r="BI96" i="20"/>
  <c r="BH96" i="20"/>
  <c r="BG96" i="20"/>
  <c r="BF96" i="20"/>
  <c r="T96" i="20"/>
  <c r="R96" i="20"/>
  <c r="P96" i="20"/>
  <c r="BK96" i="20"/>
  <c r="J96" i="20"/>
  <c r="BE96" i="20" s="1"/>
  <c r="BI94" i="20"/>
  <c r="BH94" i="20"/>
  <c r="BG94" i="20"/>
  <c r="BF94" i="20"/>
  <c r="T94" i="20"/>
  <c r="R94" i="20"/>
  <c r="P94" i="20"/>
  <c r="BK94" i="20"/>
  <c r="J94" i="20"/>
  <c r="BE94" i="20"/>
  <c r="BI92" i="20"/>
  <c r="BH92" i="20"/>
  <c r="BG92" i="20"/>
  <c r="BF92" i="20"/>
  <c r="T92" i="20"/>
  <c r="T91" i="20" s="1"/>
  <c r="R92" i="20"/>
  <c r="R91" i="20" s="1"/>
  <c r="P92" i="20"/>
  <c r="BK92" i="20"/>
  <c r="BK91" i="20" s="1"/>
  <c r="J91" i="20" s="1"/>
  <c r="J62" i="20" s="1"/>
  <c r="J92" i="20"/>
  <c r="BE92" i="20" s="1"/>
  <c r="BI89" i="20"/>
  <c r="BH89" i="20"/>
  <c r="BG89" i="20"/>
  <c r="BF89" i="20"/>
  <c r="T89" i="20"/>
  <c r="R89" i="20"/>
  <c r="P89" i="20"/>
  <c r="BK89" i="20"/>
  <c r="J89" i="20"/>
  <c r="BE89" i="20" s="1"/>
  <c r="BI87" i="20"/>
  <c r="BH87" i="20"/>
  <c r="BG87" i="20"/>
  <c r="BF87" i="20"/>
  <c r="T87" i="20"/>
  <c r="R87" i="20"/>
  <c r="P87" i="20"/>
  <c r="P84" i="20" s="1"/>
  <c r="BK87" i="20"/>
  <c r="J87" i="20"/>
  <c r="BE87" i="20"/>
  <c r="BI85" i="20"/>
  <c r="F37" i="20" s="1"/>
  <c r="BD73" i="1" s="1"/>
  <c r="BH85" i="20"/>
  <c r="F36" i="20" s="1"/>
  <c r="BC73" i="1" s="1"/>
  <c r="BG85" i="20"/>
  <c r="BF85" i="20"/>
  <c r="J34" i="20" s="1"/>
  <c r="AW73" i="1" s="1"/>
  <c r="F34" i="20"/>
  <c r="BA73" i="1" s="1"/>
  <c r="T85" i="20"/>
  <c r="R85" i="20"/>
  <c r="R84" i="20" s="1"/>
  <c r="R83" i="20" s="1"/>
  <c r="R82" i="20" s="1"/>
  <c r="P85" i="20"/>
  <c r="BK85" i="20"/>
  <c r="BK84" i="20" s="1"/>
  <c r="J85" i="20"/>
  <c r="BE85" i="20" s="1"/>
  <c r="F33" i="20" s="1"/>
  <c r="AZ73" i="1" s="1"/>
  <c r="J79" i="20"/>
  <c r="F78" i="20"/>
  <c r="F76" i="20"/>
  <c r="E74" i="20"/>
  <c r="J55" i="20"/>
  <c r="F54" i="20"/>
  <c r="F52" i="20"/>
  <c r="E50" i="20"/>
  <c r="J21" i="20"/>
  <c r="E21" i="20"/>
  <c r="J54" i="20" s="1"/>
  <c r="J20" i="20"/>
  <c r="J18" i="20"/>
  <c r="E18" i="20"/>
  <c r="J17" i="20"/>
  <c r="J12" i="20"/>
  <c r="E7" i="20"/>
  <c r="E48" i="20" s="1"/>
  <c r="E72" i="20"/>
  <c r="J37" i="19"/>
  <c r="J36" i="19"/>
  <c r="AY72" i="1"/>
  <c r="J35" i="19"/>
  <c r="AX72" i="1" s="1"/>
  <c r="BI160" i="19"/>
  <c r="BH160" i="19"/>
  <c r="BG160" i="19"/>
  <c r="BF160" i="19"/>
  <c r="T160" i="19"/>
  <c r="R160" i="19"/>
  <c r="P160" i="19"/>
  <c r="BK160" i="19"/>
  <c r="J160" i="19"/>
  <c r="BE160" i="19"/>
  <c r="BI157" i="19"/>
  <c r="BH157" i="19"/>
  <c r="BG157" i="19"/>
  <c r="BF157" i="19"/>
  <c r="T157" i="19"/>
  <c r="R157" i="19"/>
  <c r="P157" i="19"/>
  <c r="BK157" i="19"/>
  <c r="J157" i="19"/>
  <c r="BE157" i="19" s="1"/>
  <c r="BI154" i="19"/>
  <c r="BH154" i="19"/>
  <c r="BG154" i="19"/>
  <c r="BF154" i="19"/>
  <c r="T154" i="19"/>
  <c r="T153" i="19"/>
  <c r="R154" i="19"/>
  <c r="P154" i="19"/>
  <c r="P153" i="19"/>
  <c r="BK154" i="19"/>
  <c r="J154" i="19"/>
  <c r="BE154" i="19" s="1"/>
  <c r="BI147" i="19"/>
  <c r="BH147" i="19"/>
  <c r="BG147" i="19"/>
  <c r="BF147" i="19"/>
  <c r="T147" i="19"/>
  <c r="R147" i="19"/>
  <c r="P147" i="19"/>
  <c r="BK147" i="19"/>
  <c r="J147" i="19"/>
  <c r="BE147" i="19"/>
  <c r="BI141" i="19"/>
  <c r="BH141" i="19"/>
  <c r="BG141" i="19"/>
  <c r="BF141" i="19"/>
  <c r="T141" i="19"/>
  <c r="R141" i="19"/>
  <c r="P141" i="19"/>
  <c r="BK141" i="19"/>
  <c r="J141" i="19"/>
  <c r="BE141" i="19"/>
  <c r="BI138" i="19"/>
  <c r="BH138" i="19"/>
  <c r="BG138" i="19"/>
  <c r="BF138" i="19"/>
  <c r="T138" i="19"/>
  <c r="R138" i="19"/>
  <c r="P138" i="19"/>
  <c r="BK138" i="19"/>
  <c r="J138" i="19"/>
  <c r="BE138" i="19"/>
  <c r="BI133" i="19"/>
  <c r="BH133" i="19"/>
  <c r="BG133" i="19"/>
  <c r="BF133" i="19"/>
  <c r="T133" i="19"/>
  <c r="R133" i="19"/>
  <c r="P133" i="19"/>
  <c r="BK133" i="19"/>
  <c r="J133" i="19"/>
  <c r="BE133" i="19"/>
  <c r="BI130" i="19"/>
  <c r="BH130" i="19"/>
  <c r="BG130" i="19"/>
  <c r="BF130" i="19"/>
  <c r="T130" i="19"/>
  <c r="T129" i="19"/>
  <c r="R130" i="19"/>
  <c r="P130" i="19"/>
  <c r="P129" i="19" s="1"/>
  <c r="P86" i="19" s="1"/>
  <c r="BK130" i="19"/>
  <c r="J130" i="19"/>
  <c r="BE130" i="19" s="1"/>
  <c r="BI126" i="19"/>
  <c r="BH126" i="19"/>
  <c r="BG126" i="19"/>
  <c r="BF126" i="19"/>
  <c r="T126" i="19"/>
  <c r="R126" i="19"/>
  <c r="P126" i="19"/>
  <c r="BK126" i="19"/>
  <c r="J126" i="19"/>
  <c r="BE126" i="19" s="1"/>
  <c r="BI123" i="19"/>
  <c r="BH123" i="19"/>
  <c r="BG123" i="19"/>
  <c r="BF123" i="19"/>
  <c r="T123" i="19"/>
  <c r="R123" i="19"/>
  <c r="P123" i="19"/>
  <c r="BK123" i="19"/>
  <c r="J123" i="19"/>
  <c r="BE123" i="19"/>
  <c r="BI121" i="19"/>
  <c r="BH121" i="19"/>
  <c r="BG121" i="19"/>
  <c r="BF121" i="19"/>
  <c r="T121" i="19"/>
  <c r="R121" i="19"/>
  <c r="P121" i="19"/>
  <c r="BK121" i="19"/>
  <c r="J121" i="19"/>
  <c r="BE121" i="19" s="1"/>
  <c r="BI119" i="19"/>
  <c r="BH119" i="19"/>
  <c r="BG119" i="19"/>
  <c r="BF119" i="19"/>
  <c r="T119" i="19"/>
  <c r="T118" i="19"/>
  <c r="R119" i="19"/>
  <c r="R118" i="19" s="1"/>
  <c r="P119" i="19"/>
  <c r="P118" i="19"/>
  <c r="BK119" i="19"/>
  <c r="BK118" i="19" s="1"/>
  <c r="J118" i="19" s="1"/>
  <c r="J62" i="19" s="1"/>
  <c r="J119" i="19"/>
  <c r="BE119" i="19"/>
  <c r="BI115" i="19"/>
  <c r="BH115" i="19"/>
  <c r="BG115" i="19"/>
  <c r="BF115" i="19"/>
  <c r="T115" i="19"/>
  <c r="R115" i="19"/>
  <c r="P115" i="19"/>
  <c r="BK115" i="19"/>
  <c r="J115" i="19"/>
  <c r="BE115" i="19" s="1"/>
  <c r="BI113" i="19"/>
  <c r="BH113" i="19"/>
  <c r="BG113" i="19"/>
  <c r="BF113" i="19"/>
  <c r="T113" i="19"/>
  <c r="R113" i="19"/>
  <c r="P113" i="19"/>
  <c r="BK113" i="19"/>
  <c r="J113" i="19"/>
  <c r="BE113" i="19"/>
  <c r="BI111" i="19"/>
  <c r="BH111" i="19"/>
  <c r="BG111" i="19"/>
  <c r="BF111" i="19"/>
  <c r="T111" i="19"/>
  <c r="R111" i="19"/>
  <c r="P111" i="19"/>
  <c r="BK111" i="19"/>
  <c r="J111" i="19"/>
  <c r="BE111" i="19" s="1"/>
  <c r="BI109" i="19"/>
  <c r="BH109" i="19"/>
  <c r="BG109" i="19"/>
  <c r="BF109" i="19"/>
  <c r="T109" i="19"/>
  <c r="R109" i="19"/>
  <c r="P109" i="19"/>
  <c r="BK109" i="19"/>
  <c r="J109" i="19"/>
  <c r="BE109" i="19"/>
  <c r="BI107" i="19"/>
  <c r="BH107" i="19"/>
  <c r="BG107" i="19"/>
  <c r="BF107" i="19"/>
  <c r="T107" i="19"/>
  <c r="R107" i="19"/>
  <c r="P107" i="19"/>
  <c r="BK107" i="19"/>
  <c r="J107" i="19"/>
  <c r="BE107" i="19"/>
  <c r="BI105" i="19"/>
  <c r="BH105" i="19"/>
  <c r="BG105" i="19"/>
  <c r="BF105" i="19"/>
  <c r="T105" i="19"/>
  <c r="R105" i="19"/>
  <c r="P105" i="19"/>
  <c r="BK105" i="19"/>
  <c r="J105" i="19"/>
  <c r="BE105" i="19"/>
  <c r="BI103" i="19"/>
  <c r="BH103" i="19"/>
  <c r="BG103" i="19"/>
  <c r="BF103" i="19"/>
  <c r="T103" i="19"/>
  <c r="R103" i="19"/>
  <c r="P103" i="19"/>
  <c r="BK103" i="19"/>
  <c r="J103" i="19"/>
  <c r="BE103" i="19"/>
  <c r="BI101" i="19"/>
  <c r="BH101" i="19"/>
  <c r="BG101" i="19"/>
  <c r="BF101" i="19"/>
  <c r="T101" i="19"/>
  <c r="R101" i="19"/>
  <c r="P101" i="19"/>
  <c r="BK101" i="19"/>
  <c r="J101" i="19"/>
  <c r="BE101" i="19"/>
  <c r="BI99" i="19"/>
  <c r="BH99" i="19"/>
  <c r="BG99" i="19"/>
  <c r="BF99" i="19"/>
  <c r="T99" i="19"/>
  <c r="R99" i="19"/>
  <c r="P99" i="19"/>
  <c r="BK99" i="19"/>
  <c r="J99" i="19"/>
  <c r="BE99" i="19"/>
  <c r="BI97" i="19"/>
  <c r="BH97" i="19"/>
  <c r="BG97" i="19"/>
  <c r="BF97" i="19"/>
  <c r="T97" i="19"/>
  <c r="R97" i="19"/>
  <c r="P97" i="19"/>
  <c r="BK97" i="19"/>
  <c r="J97" i="19"/>
  <c r="BE97" i="19"/>
  <c r="BI95" i="19"/>
  <c r="BH95" i="19"/>
  <c r="BG95" i="19"/>
  <c r="BF95" i="19"/>
  <c r="T95" i="19"/>
  <c r="R95" i="19"/>
  <c r="P95" i="19"/>
  <c r="BK95" i="19"/>
  <c r="J95" i="19"/>
  <c r="BE95" i="19"/>
  <c r="BI93" i="19"/>
  <c r="BH93" i="19"/>
  <c r="BG93" i="19"/>
  <c r="BF93" i="19"/>
  <c r="T93" i="19"/>
  <c r="R93" i="19"/>
  <c r="P93" i="19"/>
  <c r="BK93" i="19"/>
  <c r="J93" i="19"/>
  <c r="BE93" i="19"/>
  <c r="BI91" i="19"/>
  <c r="BH91" i="19"/>
  <c r="BG91" i="19"/>
  <c r="BF91" i="19"/>
  <c r="T91" i="19"/>
  <c r="R91" i="19"/>
  <c r="P91" i="19"/>
  <c r="BK91" i="19"/>
  <c r="J91" i="19"/>
  <c r="BE91" i="19"/>
  <c r="BI89" i="19"/>
  <c r="BH89" i="19"/>
  <c r="BG89" i="19"/>
  <c r="BF89" i="19"/>
  <c r="T89" i="19"/>
  <c r="R89" i="19"/>
  <c r="P89" i="19"/>
  <c r="BK89" i="19"/>
  <c r="J89" i="19"/>
  <c r="BE89" i="19"/>
  <c r="BI87" i="19"/>
  <c r="F37" i="19"/>
  <c r="BD72" i="1" s="1"/>
  <c r="BH87" i="19"/>
  <c r="BG87" i="19"/>
  <c r="F35" i="19" s="1"/>
  <c r="BB72" i="1" s="1"/>
  <c r="BF87" i="19"/>
  <c r="F34" i="19" s="1"/>
  <c r="BA72" i="1" s="1"/>
  <c r="T87" i="19"/>
  <c r="R87" i="19"/>
  <c r="P87" i="19"/>
  <c r="BK87" i="19"/>
  <c r="J87" i="19"/>
  <c r="BE87" i="19" s="1"/>
  <c r="F33" i="19" s="1"/>
  <c r="AZ72" i="1" s="1"/>
  <c r="J81" i="19"/>
  <c r="F80" i="19"/>
  <c r="F78" i="19"/>
  <c r="E76" i="19"/>
  <c r="J55" i="19"/>
  <c r="F54" i="19"/>
  <c r="F52" i="19"/>
  <c r="E50" i="19"/>
  <c r="J21" i="19"/>
  <c r="E21" i="19"/>
  <c r="J20" i="19"/>
  <c r="J18" i="19"/>
  <c r="E18" i="19"/>
  <c r="F81" i="19" s="1"/>
  <c r="J17" i="19"/>
  <c r="J12" i="19"/>
  <c r="J78" i="19" s="1"/>
  <c r="E7" i="19"/>
  <c r="J37" i="18"/>
  <c r="J36" i="18"/>
  <c r="AY71" i="1" s="1"/>
  <c r="J35" i="18"/>
  <c r="AX71" i="1" s="1"/>
  <c r="BI170" i="18"/>
  <c r="BH170" i="18"/>
  <c r="BG170" i="18"/>
  <c r="BF170" i="18"/>
  <c r="T170" i="18"/>
  <c r="R170" i="18"/>
  <c r="P170" i="18"/>
  <c r="BK170" i="18"/>
  <c r="J170" i="18"/>
  <c r="BE170" i="18" s="1"/>
  <c r="BI167" i="18"/>
  <c r="BH167" i="18"/>
  <c r="BG167" i="18"/>
  <c r="BF167" i="18"/>
  <c r="T167" i="18"/>
  <c r="R167" i="18"/>
  <c r="P167" i="18"/>
  <c r="BK167" i="18"/>
  <c r="J167" i="18"/>
  <c r="BE167" i="18"/>
  <c r="BI165" i="18"/>
  <c r="BH165" i="18"/>
  <c r="BG165" i="18"/>
  <c r="BF165" i="18"/>
  <c r="T165" i="18"/>
  <c r="R165" i="18"/>
  <c r="P165" i="18"/>
  <c r="BK165" i="18"/>
  <c r="J165" i="18"/>
  <c r="BE165" i="18" s="1"/>
  <c r="BI162" i="18"/>
  <c r="BH162" i="18"/>
  <c r="BG162" i="18"/>
  <c r="BF162" i="18"/>
  <c r="T162" i="18"/>
  <c r="R162" i="18"/>
  <c r="P162" i="18"/>
  <c r="BK162" i="18"/>
  <c r="J162" i="18"/>
  <c r="BE162" i="18" s="1"/>
  <c r="BI159" i="18"/>
  <c r="BH159" i="18"/>
  <c r="BG159" i="18"/>
  <c r="BF159" i="18"/>
  <c r="T159" i="18"/>
  <c r="R159" i="18"/>
  <c r="R158" i="18"/>
  <c r="P159" i="18"/>
  <c r="P158" i="18" s="1"/>
  <c r="BK159" i="18"/>
  <c r="BK158" i="18"/>
  <c r="J158" i="18"/>
  <c r="J64" i="18" s="1"/>
  <c r="J159" i="18"/>
  <c r="BE159" i="18"/>
  <c r="BI153" i="18"/>
  <c r="BH153" i="18"/>
  <c r="BG153" i="18"/>
  <c r="BF153" i="18"/>
  <c r="T153" i="18"/>
  <c r="R153" i="18"/>
  <c r="P153" i="18"/>
  <c r="BK153" i="18"/>
  <c r="J153" i="18"/>
  <c r="BE153" i="18" s="1"/>
  <c r="BI148" i="18"/>
  <c r="BH148" i="18"/>
  <c r="BG148" i="18"/>
  <c r="BF148" i="18"/>
  <c r="T148" i="18"/>
  <c r="R148" i="18"/>
  <c r="P148" i="18"/>
  <c r="BK148" i="18"/>
  <c r="J148" i="18"/>
  <c r="BE148" i="18" s="1"/>
  <c r="BI145" i="18"/>
  <c r="BH145" i="18"/>
  <c r="BG145" i="18"/>
  <c r="BF145" i="18"/>
  <c r="T145" i="18"/>
  <c r="R145" i="18"/>
  <c r="P145" i="18"/>
  <c r="BK145" i="18"/>
  <c r="J145" i="18"/>
  <c r="BE145" i="18" s="1"/>
  <c r="BI140" i="18"/>
  <c r="BH140" i="18"/>
  <c r="BG140" i="18"/>
  <c r="BF140" i="18"/>
  <c r="T140" i="18"/>
  <c r="R140" i="18"/>
  <c r="P140" i="18"/>
  <c r="BK140" i="18"/>
  <c r="J140" i="18"/>
  <c r="BE140" i="18"/>
  <c r="BI136" i="18"/>
  <c r="BH136" i="18"/>
  <c r="BG136" i="18"/>
  <c r="BF136" i="18"/>
  <c r="T136" i="18"/>
  <c r="R136" i="18"/>
  <c r="P136" i="18"/>
  <c r="BK136" i="18"/>
  <c r="J136" i="18"/>
  <c r="BE136" i="18" s="1"/>
  <c r="BI133" i="18"/>
  <c r="BH133" i="18"/>
  <c r="BG133" i="18"/>
  <c r="BF133" i="18"/>
  <c r="T133" i="18"/>
  <c r="R133" i="18"/>
  <c r="P133" i="18"/>
  <c r="BK133" i="18"/>
  <c r="J133" i="18"/>
  <c r="BE133" i="18" s="1"/>
  <c r="BI131" i="18"/>
  <c r="BH131" i="18"/>
  <c r="BG131" i="18"/>
  <c r="BF131" i="18"/>
  <c r="T131" i="18"/>
  <c r="R131" i="18"/>
  <c r="P131" i="18"/>
  <c r="BK131" i="18"/>
  <c r="J131" i="18"/>
  <c r="BE131" i="18" s="1"/>
  <c r="BI128" i="18"/>
  <c r="BH128" i="18"/>
  <c r="BG128" i="18"/>
  <c r="BF128" i="18"/>
  <c r="T128" i="18"/>
  <c r="R128" i="18"/>
  <c r="P128" i="18"/>
  <c r="BK128" i="18"/>
  <c r="J128" i="18"/>
  <c r="BE128" i="18"/>
  <c r="BI126" i="18"/>
  <c r="BH126" i="18"/>
  <c r="BG126" i="18"/>
  <c r="BF126" i="18"/>
  <c r="T126" i="18"/>
  <c r="R126" i="18"/>
  <c r="R125" i="18" s="1"/>
  <c r="P126" i="18"/>
  <c r="BK126" i="18"/>
  <c r="BK125" i="18"/>
  <c r="J125" i="18" s="1"/>
  <c r="J63" i="18" s="1"/>
  <c r="J126" i="18"/>
  <c r="BE126" i="18" s="1"/>
  <c r="BI122" i="18"/>
  <c r="BH122" i="18"/>
  <c r="BG122" i="18"/>
  <c r="BF122" i="18"/>
  <c r="T122" i="18"/>
  <c r="R122" i="18"/>
  <c r="P122" i="18"/>
  <c r="BK122" i="18"/>
  <c r="J122" i="18"/>
  <c r="BE122" i="18" s="1"/>
  <c r="BI119" i="18"/>
  <c r="BH119" i="18"/>
  <c r="BG119" i="18"/>
  <c r="BF119" i="18"/>
  <c r="T119" i="18"/>
  <c r="R119" i="18"/>
  <c r="P119" i="18"/>
  <c r="BK119" i="18"/>
  <c r="J119" i="18"/>
  <c r="BE119" i="18"/>
  <c r="BI117" i="18"/>
  <c r="BH117" i="18"/>
  <c r="BG117" i="18"/>
  <c r="BF117" i="18"/>
  <c r="T117" i="18"/>
  <c r="R117" i="18"/>
  <c r="P117" i="18"/>
  <c r="BK117" i="18"/>
  <c r="J117" i="18"/>
  <c r="BE117" i="18" s="1"/>
  <c r="BI115" i="18"/>
  <c r="BH115" i="18"/>
  <c r="BG115" i="18"/>
  <c r="BF115" i="18"/>
  <c r="T115" i="18"/>
  <c r="R115" i="18"/>
  <c r="P115" i="18"/>
  <c r="BK115" i="18"/>
  <c r="BK114" i="18" s="1"/>
  <c r="J114" i="18" s="1"/>
  <c r="J62" i="18" s="1"/>
  <c r="J115" i="18"/>
  <c r="BE115" i="18" s="1"/>
  <c r="BI111" i="18"/>
  <c r="BH111" i="18"/>
  <c r="BG111" i="18"/>
  <c r="BF111" i="18"/>
  <c r="T111" i="18"/>
  <c r="R111" i="18"/>
  <c r="P111" i="18"/>
  <c r="BK111" i="18"/>
  <c r="J111" i="18"/>
  <c r="BE111" i="18"/>
  <c r="BI109" i="18"/>
  <c r="BH109" i="18"/>
  <c r="BG109" i="18"/>
  <c r="BF109" i="18"/>
  <c r="T109" i="18"/>
  <c r="R109" i="18"/>
  <c r="P109" i="18"/>
  <c r="BK109" i="18"/>
  <c r="J109" i="18"/>
  <c r="BE109" i="18" s="1"/>
  <c r="BI107" i="18"/>
  <c r="BH107" i="18"/>
  <c r="BG107" i="18"/>
  <c r="BF107" i="18"/>
  <c r="T107" i="18"/>
  <c r="R107" i="18"/>
  <c r="P107" i="18"/>
  <c r="BK107" i="18"/>
  <c r="J107" i="18"/>
  <c r="BE107" i="18"/>
  <c r="BI105" i="18"/>
  <c r="BH105" i="18"/>
  <c r="BG105" i="18"/>
  <c r="BF105" i="18"/>
  <c r="T105" i="18"/>
  <c r="R105" i="18"/>
  <c r="P105" i="18"/>
  <c r="BK105" i="18"/>
  <c r="J105" i="18"/>
  <c r="BE105" i="18" s="1"/>
  <c r="BI103" i="18"/>
  <c r="BH103" i="18"/>
  <c r="BG103" i="18"/>
  <c r="BF103" i="18"/>
  <c r="T103" i="18"/>
  <c r="R103" i="18"/>
  <c r="P103" i="18"/>
  <c r="BK103" i="18"/>
  <c r="J103" i="18"/>
  <c r="BE103" i="18"/>
  <c r="BI101" i="18"/>
  <c r="BH101" i="18"/>
  <c r="BG101" i="18"/>
  <c r="BF101" i="18"/>
  <c r="T101" i="18"/>
  <c r="R101" i="18"/>
  <c r="P101" i="18"/>
  <c r="BK101" i="18"/>
  <c r="J101" i="18"/>
  <c r="BE101" i="18" s="1"/>
  <c r="BI99" i="18"/>
  <c r="BH99" i="18"/>
  <c r="BG99" i="18"/>
  <c r="BF99" i="18"/>
  <c r="T99" i="18"/>
  <c r="R99" i="18"/>
  <c r="P99" i="18"/>
  <c r="BK99" i="18"/>
  <c r="J99" i="18"/>
  <c r="BE99" i="18" s="1"/>
  <c r="BI97" i="18"/>
  <c r="BH97" i="18"/>
  <c r="BG97" i="18"/>
  <c r="BF97" i="18"/>
  <c r="T97" i="18"/>
  <c r="R97" i="18"/>
  <c r="P97" i="18"/>
  <c r="BK97" i="18"/>
  <c r="J97" i="18"/>
  <c r="BE97" i="18" s="1"/>
  <c r="BI95" i="18"/>
  <c r="BH95" i="18"/>
  <c r="BG95" i="18"/>
  <c r="BF95" i="18"/>
  <c r="T95" i="18"/>
  <c r="R95" i="18"/>
  <c r="P95" i="18"/>
  <c r="BK95" i="18"/>
  <c r="J95" i="18"/>
  <c r="BE95" i="18"/>
  <c r="BI93" i="18"/>
  <c r="BH93" i="18"/>
  <c r="BG93" i="18"/>
  <c r="BF93" i="18"/>
  <c r="T93" i="18"/>
  <c r="R93" i="18"/>
  <c r="P93" i="18"/>
  <c r="BK93" i="18"/>
  <c r="J93" i="18"/>
  <c r="BE93" i="18" s="1"/>
  <c r="BI91" i="18"/>
  <c r="BH91" i="18"/>
  <c r="BG91" i="18"/>
  <c r="BF91" i="18"/>
  <c r="T91" i="18"/>
  <c r="R91" i="18"/>
  <c r="P91" i="18"/>
  <c r="BK91" i="18"/>
  <c r="J91" i="18"/>
  <c r="BE91" i="18"/>
  <c r="BI89" i="18"/>
  <c r="BH89" i="18"/>
  <c r="BG89" i="18"/>
  <c r="BF89" i="18"/>
  <c r="T89" i="18"/>
  <c r="R89" i="18"/>
  <c r="P89" i="18"/>
  <c r="BK89" i="18"/>
  <c r="J89" i="18"/>
  <c r="BE89" i="18" s="1"/>
  <c r="BI87" i="18"/>
  <c r="BH87" i="18"/>
  <c r="F36" i="18" s="1"/>
  <c r="BC71" i="1" s="1"/>
  <c r="BG87" i="18"/>
  <c r="BF87" i="18"/>
  <c r="F34" i="18" s="1"/>
  <c r="BA71" i="1" s="1"/>
  <c r="T87" i="18"/>
  <c r="R87" i="18"/>
  <c r="P87" i="18"/>
  <c r="BK87" i="18"/>
  <c r="J87" i="18"/>
  <c r="BE87" i="18" s="1"/>
  <c r="J81" i="18"/>
  <c r="F80" i="18"/>
  <c r="F78" i="18"/>
  <c r="E76" i="18"/>
  <c r="J55" i="18"/>
  <c r="F54" i="18"/>
  <c r="F52" i="18"/>
  <c r="E50" i="18"/>
  <c r="J21" i="18"/>
  <c r="E21" i="18"/>
  <c r="J80" i="18" s="1"/>
  <c r="J54" i="18"/>
  <c r="J20" i="18"/>
  <c r="J18" i="18"/>
  <c r="E18" i="18"/>
  <c r="F55" i="18" s="1"/>
  <c r="F81" i="18"/>
  <c r="J17" i="18"/>
  <c r="J12" i="18"/>
  <c r="J52" i="18" s="1"/>
  <c r="J78" i="18"/>
  <c r="E7" i="18"/>
  <c r="E74" i="18" s="1"/>
  <c r="J120" i="17"/>
  <c r="J37" i="17"/>
  <c r="J36" i="17"/>
  <c r="AY70" i="1" s="1"/>
  <c r="J35" i="17"/>
  <c r="AX70" i="1" s="1"/>
  <c r="BI133" i="17"/>
  <c r="BH133" i="17"/>
  <c r="BG133" i="17"/>
  <c r="BF133" i="17"/>
  <c r="T133" i="17"/>
  <c r="R133" i="17"/>
  <c r="R121" i="17" s="1"/>
  <c r="P133" i="17"/>
  <c r="BK133" i="17"/>
  <c r="J133" i="17"/>
  <c r="BE133" i="17"/>
  <c r="BI128" i="17"/>
  <c r="BH128" i="17"/>
  <c r="BG128" i="17"/>
  <c r="BF128" i="17"/>
  <c r="T128" i="17"/>
  <c r="R128" i="17"/>
  <c r="P128" i="17"/>
  <c r="BK128" i="17"/>
  <c r="J128" i="17"/>
  <c r="BE128" i="17" s="1"/>
  <c r="BI125" i="17"/>
  <c r="BH125" i="17"/>
  <c r="BG125" i="17"/>
  <c r="BF125" i="17"/>
  <c r="T125" i="17"/>
  <c r="R125" i="17"/>
  <c r="P125" i="17"/>
  <c r="BK125" i="17"/>
  <c r="J125" i="17"/>
  <c r="BE125" i="17" s="1"/>
  <c r="BI122" i="17"/>
  <c r="BH122" i="17"/>
  <c r="BG122" i="17"/>
  <c r="BF122" i="17"/>
  <c r="T122" i="17"/>
  <c r="R122" i="17"/>
  <c r="P122" i="17"/>
  <c r="BK122" i="17"/>
  <c r="BK121" i="17" s="1"/>
  <c r="J121" i="17" s="1"/>
  <c r="J64" i="17" s="1"/>
  <c r="J122" i="17"/>
  <c r="BE122" i="17" s="1"/>
  <c r="J63" i="17"/>
  <c r="BI117" i="17"/>
  <c r="BH117" i="17"/>
  <c r="BG117" i="17"/>
  <c r="BF117" i="17"/>
  <c r="T117" i="17"/>
  <c r="R117" i="17"/>
  <c r="P117" i="17"/>
  <c r="BK117" i="17"/>
  <c r="J117" i="17"/>
  <c r="BE117" i="17"/>
  <c r="BI114" i="17"/>
  <c r="BH114" i="17"/>
  <c r="BG114" i="17"/>
  <c r="BF114" i="17"/>
  <c r="T114" i="17"/>
  <c r="R114" i="17"/>
  <c r="P114" i="17"/>
  <c r="BK114" i="17"/>
  <c r="J114" i="17"/>
  <c r="BE114" i="17"/>
  <c r="BI111" i="17"/>
  <c r="BH111" i="17"/>
  <c r="BG111" i="17"/>
  <c r="BF111" i="17"/>
  <c r="T111" i="17"/>
  <c r="R111" i="17"/>
  <c r="P111" i="17"/>
  <c r="BK111" i="17"/>
  <c r="BK106" i="17" s="1"/>
  <c r="J106" i="17" s="1"/>
  <c r="J62" i="17" s="1"/>
  <c r="J111" i="17"/>
  <c r="BE111" i="17"/>
  <c r="BI109" i="17"/>
  <c r="BH109" i="17"/>
  <c r="BG109" i="17"/>
  <c r="BF109" i="17"/>
  <c r="T109" i="17"/>
  <c r="R109" i="17"/>
  <c r="P109" i="17"/>
  <c r="BK109" i="17"/>
  <c r="J109" i="17"/>
  <c r="BE109" i="17"/>
  <c r="BI107" i="17"/>
  <c r="BH107" i="17"/>
  <c r="BG107" i="17"/>
  <c r="BF107" i="17"/>
  <c r="T107" i="17"/>
  <c r="R107" i="17"/>
  <c r="R106" i="17" s="1"/>
  <c r="P107" i="17"/>
  <c r="BK107" i="17"/>
  <c r="J107" i="17"/>
  <c r="BE107" i="17"/>
  <c r="BI103" i="17"/>
  <c r="BH103" i="17"/>
  <c r="BG103" i="17"/>
  <c r="BF103" i="17"/>
  <c r="T103" i="17"/>
  <c r="R103" i="17"/>
  <c r="P103" i="17"/>
  <c r="BK103" i="17"/>
  <c r="J103" i="17"/>
  <c r="BE103" i="17" s="1"/>
  <c r="BI101" i="17"/>
  <c r="BH101" i="17"/>
  <c r="BG101" i="17"/>
  <c r="BF101" i="17"/>
  <c r="T101" i="17"/>
  <c r="R101" i="17"/>
  <c r="P101" i="17"/>
  <c r="BK101" i="17"/>
  <c r="J101" i="17"/>
  <c r="BE101" i="17"/>
  <c r="BI99" i="17"/>
  <c r="BH99" i="17"/>
  <c r="BG99" i="17"/>
  <c r="BF99" i="17"/>
  <c r="T99" i="17"/>
  <c r="R99" i="17"/>
  <c r="P99" i="17"/>
  <c r="BK99" i="17"/>
  <c r="J99" i="17"/>
  <c r="BE99" i="17" s="1"/>
  <c r="BI97" i="17"/>
  <c r="BH97" i="17"/>
  <c r="BG97" i="17"/>
  <c r="BF97" i="17"/>
  <c r="T97" i="17"/>
  <c r="R97" i="17"/>
  <c r="P97" i="17"/>
  <c r="BK97" i="17"/>
  <c r="J97" i="17"/>
  <c r="BE97" i="17"/>
  <c r="BI95" i="17"/>
  <c r="BH95" i="17"/>
  <c r="BG95" i="17"/>
  <c r="BF95" i="17"/>
  <c r="T95" i="17"/>
  <c r="R95" i="17"/>
  <c r="P95" i="17"/>
  <c r="BK95" i="17"/>
  <c r="J95" i="17"/>
  <c r="BE95" i="17" s="1"/>
  <c r="BI93" i="17"/>
  <c r="BH93" i="17"/>
  <c r="BG93" i="17"/>
  <c r="BF93" i="17"/>
  <c r="T93" i="17"/>
  <c r="R93" i="17"/>
  <c r="P93" i="17"/>
  <c r="BK93" i="17"/>
  <c r="J93" i="17"/>
  <c r="BE93" i="17"/>
  <c r="BI91" i="17"/>
  <c r="BH91" i="17"/>
  <c r="BG91" i="17"/>
  <c r="BF91" i="17"/>
  <c r="T91" i="17"/>
  <c r="R91" i="17"/>
  <c r="P91" i="17"/>
  <c r="BK91" i="17"/>
  <c r="J91" i="17"/>
  <c r="BE91" i="17" s="1"/>
  <c r="BI89" i="17"/>
  <c r="BH89" i="17"/>
  <c r="BG89" i="17"/>
  <c r="BF89" i="17"/>
  <c r="T89" i="17"/>
  <c r="R89" i="17"/>
  <c r="P89" i="17"/>
  <c r="BK89" i="17"/>
  <c r="J89" i="17"/>
  <c r="BE89" i="17"/>
  <c r="BI87" i="17"/>
  <c r="BH87" i="17"/>
  <c r="BG87" i="17"/>
  <c r="F35" i="17"/>
  <c r="BB70" i="1" s="1"/>
  <c r="BF87" i="17"/>
  <c r="T87" i="17"/>
  <c r="R87" i="17"/>
  <c r="P87" i="17"/>
  <c r="BK87" i="17"/>
  <c r="J87" i="17"/>
  <c r="BE87" i="17" s="1"/>
  <c r="J81" i="17"/>
  <c r="F80" i="17"/>
  <c r="F78" i="17"/>
  <c r="E76" i="17"/>
  <c r="J55" i="17"/>
  <c r="F54" i="17"/>
  <c r="F52" i="17"/>
  <c r="E50" i="17"/>
  <c r="J21" i="17"/>
  <c r="E21" i="17"/>
  <c r="J20" i="17"/>
  <c r="J18" i="17"/>
  <c r="E18" i="17"/>
  <c r="F81" i="17" s="1"/>
  <c r="F55" i="17"/>
  <c r="J17" i="17"/>
  <c r="J12" i="17"/>
  <c r="J78" i="17" s="1"/>
  <c r="J52" i="17"/>
  <c r="E7" i="17"/>
  <c r="J37" i="16"/>
  <c r="J36" i="16"/>
  <c r="AY69" i="1" s="1"/>
  <c r="J35" i="16"/>
  <c r="AX69" i="1" s="1"/>
  <c r="BI113" i="16"/>
  <c r="BH113" i="16"/>
  <c r="BG113" i="16"/>
  <c r="BF113" i="16"/>
  <c r="T113" i="16"/>
  <c r="R113" i="16"/>
  <c r="P113" i="16"/>
  <c r="BK113" i="16"/>
  <c r="J113" i="16"/>
  <c r="BE113" i="16" s="1"/>
  <c r="BI108" i="16"/>
  <c r="BH108" i="16"/>
  <c r="BG108" i="16"/>
  <c r="BF108" i="16"/>
  <c r="T108" i="16"/>
  <c r="R108" i="16"/>
  <c r="R107" i="16" s="1"/>
  <c r="P108" i="16"/>
  <c r="P107" i="16" s="1"/>
  <c r="BK108" i="16"/>
  <c r="J108" i="16"/>
  <c r="BE108" i="16" s="1"/>
  <c r="BI102" i="16"/>
  <c r="BH102" i="16"/>
  <c r="BG102" i="16"/>
  <c r="BF102" i="16"/>
  <c r="T102" i="16"/>
  <c r="R102" i="16"/>
  <c r="P102" i="16"/>
  <c r="P93" i="16" s="1"/>
  <c r="BK102" i="16"/>
  <c r="J102" i="16"/>
  <c r="BE102" i="16"/>
  <c r="BI97" i="16"/>
  <c r="BH97" i="16"/>
  <c r="BG97" i="16"/>
  <c r="BF97" i="16"/>
  <c r="T97" i="16"/>
  <c r="T93" i="16" s="1"/>
  <c r="R97" i="16"/>
  <c r="P97" i="16"/>
  <c r="BK97" i="16"/>
  <c r="J97" i="16"/>
  <c r="BE97" i="16" s="1"/>
  <c r="BI94" i="16"/>
  <c r="BH94" i="16"/>
  <c r="BG94" i="16"/>
  <c r="BF94" i="16"/>
  <c r="T94" i="16"/>
  <c r="R94" i="16"/>
  <c r="P94" i="16"/>
  <c r="BK94" i="16"/>
  <c r="BK93" i="16" s="1"/>
  <c r="J93" i="16" s="1"/>
  <c r="J62" i="16" s="1"/>
  <c r="J94" i="16"/>
  <c r="BE94" i="16" s="1"/>
  <c r="BI90" i="16"/>
  <c r="BH90" i="16"/>
  <c r="BG90" i="16"/>
  <c r="BF90" i="16"/>
  <c r="T90" i="16"/>
  <c r="R90" i="16"/>
  <c r="P90" i="16"/>
  <c r="BK90" i="16"/>
  <c r="J90" i="16"/>
  <c r="BE90" i="16"/>
  <c r="BI88" i="16"/>
  <c r="BH88" i="16"/>
  <c r="BG88" i="16"/>
  <c r="BF88" i="16"/>
  <c r="T88" i="16"/>
  <c r="R88" i="16"/>
  <c r="P88" i="16"/>
  <c r="BK88" i="16"/>
  <c r="J88" i="16"/>
  <c r="BE88" i="16" s="1"/>
  <c r="BI86" i="16"/>
  <c r="BH86" i="16"/>
  <c r="BG86" i="16"/>
  <c r="F35" i="16" s="1"/>
  <c r="BB69" i="1" s="1"/>
  <c r="BF86" i="16"/>
  <c r="T86" i="16"/>
  <c r="R86" i="16"/>
  <c r="P86" i="16"/>
  <c r="P85" i="16" s="1"/>
  <c r="BK86" i="16"/>
  <c r="J86" i="16"/>
  <c r="BE86" i="16" s="1"/>
  <c r="J80" i="16"/>
  <c r="F79" i="16"/>
  <c r="F77" i="16"/>
  <c r="E75" i="16"/>
  <c r="J55" i="16"/>
  <c r="F54" i="16"/>
  <c r="F52" i="16"/>
  <c r="E50" i="16"/>
  <c r="J21" i="16"/>
  <c r="E21" i="16"/>
  <c r="J79" i="16" s="1"/>
  <c r="J54" i="16"/>
  <c r="J20" i="16"/>
  <c r="J18" i="16"/>
  <c r="E18" i="16"/>
  <c r="F80" i="16"/>
  <c r="F55" i="16"/>
  <c r="J17" i="16"/>
  <c r="J12" i="16"/>
  <c r="J77" i="16"/>
  <c r="J52" i="16"/>
  <c r="E7" i="16"/>
  <c r="E73" i="16" s="1"/>
  <c r="J37" i="15"/>
  <c r="J36" i="15"/>
  <c r="AY68" i="1" s="1"/>
  <c r="J35" i="15"/>
  <c r="AX68" i="1"/>
  <c r="BI121" i="15"/>
  <c r="BH121" i="15"/>
  <c r="BG121" i="15"/>
  <c r="BF121" i="15"/>
  <c r="T121" i="15"/>
  <c r="R121" i="15"/>
  <c r="P121" i="15"/>
  <c r="BK121" i="15"/>
  <c r="BK117" i="15" s="1"/>
  <c r="J117" i="15" s="1"/>
  <c r="J63" i="15" s="1"/>
  <c r="J121" i="15"/>
  <c r="BE121" i="15" s="1"/>
  <c r="BI118" i="15"/>
  <c r="BH118" i="15"/>
  <c r="BG118" i="15"/>
  <c r="BF118" i="15"/>
  <c r="T118" i="15"/>
  <c r="T117" i="15"/>
  <c r="R118" i="15"/>
  <c r="R117" i="15" s="1"/>
  <c r="P118" i="15"/>
  <c r="P117" i="15"/>
  <c r="BK118" i="15"/>
  <c r="J118" i="15"/>
  <c r="BE118" i="15" s="1"/>
  <c r="BI115" i="15"/>
  <c r="BH115" i="15"/>
  <c r="BG115" i="15"/>
  <c r="BF115" i="15"/>
  <c r="T115" i="15"/>
  <c r="R115" i="15"/>
  <c r="P115" i="15"/>
  <c r="BK115" i="15"/>
  <c r="J115" i="15"/>
  <c r="BE115" i="15"/>
  <c r="BI110" i="15"/>
  <c r="BH110" i="15"/>
  <c r="BG110" i="15"/>
  <c r="BF110" i="15"/>
  <c r="T110" i="15"/>
  <c r="R110" i="15"/>
  <c r="P110" i="15"/>
  <c r="BK110" i="15"/>
  <c r="J110" i="15"/>
  <c r="BE110" i="15" s="1"/>
  <c r="BI105" i="15"/>
  <c r="BH105" i="15"/>
  <c r="BG105" i="15"/>
  <c r="BF105" i="15"/>
  <c r="T105" i="15"/>
  <c r="R105" i="15"/>
  <c r="R101" i="15" s="1"/>
  <c r="P105" i="15"/>
  <c r="BK105" i="15"/>
  <c r="J105" i="15"/>
  <c r="BE105" i="15"/>
  <c r="BI102" i="15"/>
  <c r="BH102" i="15"/>
  <c r="BG102" i="15"/>
  <c r="BF102" i="15"/>
  <c r="T102" i="15"/>
  <c r="T101" i="15" s="1"/>
  <c r="R102" i="15"/>
  <c r="P102" i="15"/>
  <c r="BK102" i="15"/>
  <c r="BK101" i="15" s="1"/>
  <c r="J101" i="15" s="1"/>
  <c r="J62" i="15" s="1"/>
  <c r="J102" i="15"/>
  <c r="BE102" i="15"/>
  <c r="BI98" i="15"/>
  <c r="BH98" i="15"/>
  <c r="BG98" i="15"/>
  <c r="BF98" i="15"/>
  <c r="T98" i="15"/>
  <c r="R98" i="15"/>
  <c r="P98" i="15"/>
  <c r="BK98" i="15"/>
  <c r="J98" i="15"/>
  <c r="BE98" i="15" s="1"/>
  <c r="BI96" i="15"/>
  <c r="BH96" i="15"/>
  <c r="BG96" i="15"/>
  <c r="BF96" i="15"/>
  <c r="T96" i="15"/>
  <c r="R96" i="15"/>
  <c r="P96" i="15"/>
  <c r="BK96" i="15"/>
  <c r="J96" i="15"/>
  <c r="BE96" i="15"/>
  <c r="BI94" i="15"/>
  <c r="BH94" i="15"/>
  <c r="BG94" i="15"/>
  <c r="BF94" i="15"/>
  <c r="T94" i="15"/>
  <c r="R94" i="15"/>
  <c r="P94" i="15"/>
  <c r="BK94" i="15"/>
  <c r="J94" i="15"/>
  <c r="BE94" i="15" s="1"/>
  <c r="BI92" i="15"/>
  <c r="BH92" i="15"/>
  <c r="BG92" i="15"/>
  <c r="BF92" i="15"/>
  <c r="T92" i="15"/>
  <c r="R92" i="15"/>
  <c r="P92" i="15"/>
  <c r="BK92" i="15"/>
  <c r="J92" i="15"/>
  <c r="BE92" i="15"/>
  <c r="BI90" i="15"/>
  <c r="BH90" i="15"/>
  <c r="BG90" i="15"/>
  <c r="BF90" i="15"/>
  <c r="T90" i="15"/>
  <c r="R90" i="15"/>
  <c r="P90" i="15"/>
  <c r="BK90" i="15"/>
  <c r="J90" i="15"/>
  <c r="BE90" i="15" s="1"/>
  <c r="BI88" i="15"/>
  <c r="BH88" i="15"/>
  <c r="BG88" i="15"/>
  <c r="F35" i="15" s="1"/>
  <c r="BB68" i="1" s="1"/>
  <c r="BF88" i="15"/>
  <c r="T88" i="15"/>
  <c r="R88" i="15"/>
  <c r="P88" i="15"/>
  <c r="BK88" i="15"/>
  <c r="J88" i="15"/>
  <c r="BE88" i="15"/>
  <c r="BI86" i="15"/>
  <c r="BH86" i="15"/>
  <c r="BG86" i="15"/>
  <c r="BF86" i="15"/>
  <c r="F34" i="15" s="1"/>
  <c r="BA68" i="1" s="1"/>
  <c r="T86" i="15"/>
  <c r="T85" i="15" s="1"/>
  <c r="T84" i="15" s="1"/>
  <c r="T83" i="15" s="1"/>
  <c r="R86" i="15"/>
  <c r="P86" i="15"/>
  <c r="BK86" i="15"/>
  <c r="J86" i="15"/>
  <c r="BE86" i="15"/>
  <c r="J80" i="15"/>
  <c r="F79" i="15"/>
  <c r="F77" i="15"/>
  <c r="E75" i="15"/>
  <c r="J55" i="15"/>
  <c r="F54" i="15"/>
  <c r="F52" i="15"/>
  <c r="E50" i="15"/>
  <c r="J21" i="15"/>
  <c r="E21" i="15"/>
  <c r="J20" i="15"/>
  <c r="J18" i="15"/>
  <c r="E18" i="15"/>
  <c r="F80" i="15" s="1"/>
  <c r="J17" i="15"/>
  <c r="J12" i="15"/>
  <c r="J77" i="15" s="1"/>
  <c r="E7" i="15"/>
  <c r="J37" i="14"/>
  <c r="J36" i="14"/>
  <c r="AY67" i="1" s="1"/>
  <c r="J35" i="14"/>
  <c r="AX67" i="1" s="1"/>
  <c r="BI142" i="14"/>
  <c r="BH142" i="14"/>
  <c r="BG142" i="14"/>
  <c r="BF142" i="14"/>
  <c r="T142" i="14"/>
  <c r="R142" i="14"/>
  <c r="P142" i="14"/>
  <c r="BK142" i="14"/>
  <c r="J142" i="14"/>
  <c r="BE142" i="14" s="1"/>
  <c r="BI139" i="14"/>
  <c r="BH139" i="14"/>
  <c r="BG139" i="14"/>
  <c r="BF139" i="14"/>
  <c r="T139" i="14"/>
  <c r="R139" i="14"/>
  <c r="P139" i="14"/>
  <c r="BK139" i="14"/>
  <c r="J139" i="14"/>
  <c r="BE139" i="14" s="1"/>
  <c r="BI137" i="14"/>
  <c r="BH137" i="14"/>
  <c r="BG137" i="14"/>
  <c r="BF137" i="14"/>
  <c r="T137" i="14"/>
  <c r="R137" i="14"/>
  <c r="R136" i="14"/>
  <c r="P137" i="14"/>
  <c r="BK137" i="14"/>
  <c r="BK136" i="14"/>
  <c r="J136" i="14"/>
  <c r="J64" i="14" s="1"/>
  <c r="J137" i="14"/>
  <c r="BE137" i="14" s="1"/>
  <c r="BI130" i="14"/>
  <c r="BH130" i="14"/>
  <c r="BG130" i="14"/>
  <c r="BF130" i="14"/>
  <c r="T130" i="14"/>
  <c r="R130" i="14"/>
  <c r="P130" i="14"/>
  <c r="BK130" i="14"/>
  <c r="J130" i="14"/>
  <c r="BE130" i="14" s="1"/>
  <c r="BI124" i="14"/>
  <c r="BH124" i="14"/>
  <c r="BG124" i="14"/>
  <c r="BF124" i="14"/>
  <c r="T124" i="14"/>
  <c r="R124" i="14"/>
  <c r="P124" i="14"/>
  <c r="BK124" i="14"/>
  <c r="J124" i="14"/>
  <c r="BE124" i="14" s="1"/>
  <c r="BI121" i="14"/>
  <c r="BH121" i="14"/>
  <c r="BG121" i="14"/>
  <c r="BF121" i="14"/>
  <c r="T121" i="14"/>
  <c r="R121" i="14"/>
  <c r="P121" i="14"/>
  <c r="BK121" i="14"/>
  <c r="J121" i="14"/>
  <c r="BE121" i="14" s="1"/>
  <c r="BI118" i="14"/>
  <c r="BH118" i="14"/>
  <c r="BG118" i="14"/>
  <c r="BF118" i="14"/>
  <c r="T118" i="14"/>
  <c r="R118" i="14"/>
  <c r="R117" i="14" s="1"/>
  <c r="P118" i="14"/>
  <c r="BK118" i="14"/>
  <c r="BK117" i="14" s="1"/>
  <c r="J117" i="14" s="1"/>
  <c r="J63" i="14" s="1"/>
  <c r="J118" i="14"/>
  <c r="BE118" i="14"/>
  <c r="BI114" i="14"/>
  <c r="BH114" i="14"/>
  <c r="BG114" i="14"/>
  <c r="BF114" i="14"/>
  <c r="T114" i="14"/>
  <c r="R114" i="14"/>
  <c r="P114" i="14"/>
  <c r="BK114" i="14"/>
  <c r="J114" i="14"/>
  <c r="BE114" i="14"/>
  <c r="BI111" i="14"/>
  <c r="BH111" i="14"/>
  <c r="BG111" i="14"/>
  <c r="BF111" i="14"/>
  <c r="T111" i="14"/>
  <c r="R111" i="14"/>
  <c r="P111" i="14"/>
  <c r="BK111" i="14"/>
  <c r="J111" i="14"/>
  <c r="BE111" i="14" s="1"/>
  <c r="BI109" i="14"/>
  <c r="BH109" i="14"/>
  <c r="BG109" i="14"/>
  <c r="BF109" i="14"/>
  <c r="T109" i="14"/>
  <c r="R109" i="14"/>
  <c r="P109" i="14"/>
  <c r="BK109" i="14"/>
  <c r="J109" i="14"/>
  <c r="BE109" i="14" s="1"/>
  <c r="BI107" i="14"/>
  <c r="BH107" i="14"/>
  <c r="BG107" i="14"/>
  <c r="BF107" i="14"/>
  <c r="T107" i="14"/>
  <c r="R107" i="14"/>
  <c r="R106" i="14"/>
  <c r="P107" i="14"/>
  <c r="BK107" i="14"/>
  <c r="BK106" i="14" s="1"/>
  <c r="J106" i="14" s="1"/>
  <c r="J62" i="14" s="1"/>
  <c r="J107" i="14"/>
  <c r="BE107" i="14"/>
  <c r="BI103" i="14"/>
  <c r="BH103" i="14"/>
  <c r="BG103" i="14"/>
  <c r="BF103" i="14"/>
  <c r="T103" i="14"/>
  <c r="R103" i="14"/>
  <c r="P103" i="14"/>
  <c r="BK103" i="14"/>
  <c r="J103" i="14"/>
  <c r="BE103" i="14" s="1"/>
  <c r="BI101" i="14"/>
  <c r="BH101" i="14"/>
  <c r="BG101" i="14"/>
  <c r="BF101" i="14"/>
  <c r="T101" i="14"/>
  <c r="R101" i="14"/>
  <c r="P101" i="14"/>
  <c r="BK101" i="14"/>
  <c r="J101" i="14"/>
  <c r="BE101" i="14" s="1"/>
  <c r="BI99" i="14"/>
  <c r="BH99" i="14"/>
  <c r="BG99" i="14"/>
  <c r="BF99" i="14"/>
  <c r="T99" i="14"/>
  <c r="R99" i="14"/>
  <c r="P99" i="14"/>
  <c r="BK99" i="14"/>
  <c r="J99" i="14"/>
  <c r="BE99" i="14" s="1"/>
  <c r="BI97" i="14"/>
  <c r="BH97" i="14"/>
  <c r="BG97" i="14"/>
  <c r="BF97" i="14"/>
  <c r="T97" i="14"/>
  <c r="R97" i="14"/>
  <c r="P97" i="14"/>
  <c r="BK97" i="14"/>
  <c r="J97" i="14"/>
  <c r="BE97" i="14"/>
  <c r="BI95" i="14"/>
  <c r="BH95" i="14"/>
  <c r="BG95" i="14"/>
  <c r="BF95" i="14"/>
  <c r="T95" i="14"/>
  <c r="R95" i="14"/>
  <c r="P95" i="14"/>
  <c r="BK95" i="14"/>
  <c r="J95" i="14"/>
  <c r="BE95" i="14" s="1"/>
  <c r="BI93" i="14"/>
  <c r="BH93" i="14"/>
  <c r="BG93" i="14"/>
  <c r="BF93" i="14"/>
  <c r="T93" i="14"/>
  <c r="R93" i="14"/>
  <c r="P93" i="14"/>
  <c r="BK93" i="14"/>
  <c r="J93" i="14"/>
  <c r="BE93" i="14"/>
  <c r="BI91" i="14"/>
  <c r="BH91" i="14"/>
  <c r="BG91" i="14"/>
  <c r="BF91" i="14"/>
  <c r="T91" i="14"/>
  <c r="R91" i="14"/>
  <c r="P91" i="14"/>
  <c r="BK91" i="14"/>
  <c r="J91" i="14"/>
  <c r="BE91" i="14" s="1"/>
  <c r="BI89" i="14"/>
  <c r="BH89" i="14"/>
  <c r="BG89" i="14"/>
  <c r="BF89" i="14"/>
  <c r="T89" i="14"/>
  <c r="R89" i="14"/>
  <c r="P89" i="14"/>
  <c r="BK89" i="14"/>
  <c r="J89" i="14"/>
  <c r="BE89" i="14"/>
  <c r="BI87" i="14"/>
  <c r="BH87" i="14"/>
  <c r="F36" i="14" s="1"/>
  <c r="BC67" i="1" s="1"/>
  <c r="BG87" i="14"/>
  <c r="BF87" i="14"/>
  <c r="F34" i="14"/>
  <c r="BA67" i="1" s="1"/>
  <c r="T87" i="14"/>
  <c r="R87" i="14"/>
  <c r="P87" i="14"/>
  <c r="BK87" i="14"/>
  <c r="J87" i="14"/>
  <c r="BE87" i="14"/>
  <c r="J81" i="14"/>
  <c r="F80" i="14"/>
  <c r="F78" i="14"/>
  <c r="E76" i="14"/>
  <c r="J55" i="14"/>
  <c r="F54" i="14"/>
  <c r="F52" i="14"/>
  <c r="E50" i="14"/>
  <c r="J21" i="14"/>
  <c r="E21" i="14"/>
  <c r="J54" i="14" s="1"/>
  <c r="J20" i="14"/>
  <c r="J18" i="14"/>
  <c r="E18" i="14"/>
  <c r="J17" i="14"/>
  <c r="J12" i="14"/>
  <c r="E7" i="14"/>
  <c r="E48" i="14" s="1"/>
  <c r="J37" i="13"/>
  <c r="J36" i="13"/>
  <c r="AY66" i="1"/>
  <c r="J35" i="13"/>
  <c r="AX66" i="1"/>
  <c r="BI103" i="13"/>
  <c r="BH103" i="13"/>
  <c r="BG103" i="13"/>
  <c r="BF103" i="13"/>
  <c r="T103" i="13"/>
  <c r="R103" i="13"/>
  <c r="R97" i="13" s="1"/>
  <c r="P103" i="13"/>
  <c r="BK103" i="13"/>
  <c r="J103" i="13"/>
  <c r="BE103" i="13"/>
  <c r="BI101" i="13"/>
  <c r="BH101" i="13"/>
  <c r="BG101" i="13"/>
  <c r="BF101" i="13"/>
  <c r="T101" i="13"/>
  <c r="R101" i="13"/>
  <c r="P101" i="13"/>
  <c r="BK101" i="13"/>
  <c r="J101" i="13"/>
  <c r="BE101" i="13"/>
  <c r="BI98" i="13"/>
  <c r="BH98" i="13"/>
  <c r="BG98" i="13"/>
  <c r="BF98" i="13"/>
  <c r="T98" i="13"/>
  <c r="T97" i="13"/>
  <c r="R98" i="13"/>
  <c r="P98" i="13"/>
  <c r="P97" i="13" s="1"/>
  <c r="BK98" i="13"/>
  <c r="J98" i="13"/>
  <c r="BE98" i="13" s="1"/>
  <c r="BI95" i="13"/>
  <c r="BH95" i="13"/>
  <c r="BG95" i="13"/>
  <c r="BF95" i="13"/>
  <c r="T95" i="13"/>
  <c r="R95" i="13"/>
  <c r="P95" i="13"/>
  <c r="BK95" i="13"/>
  <c r="J95" i="13"/>
  <c r="BE95" i="13"/>
  <c r="BI93" i="13"/>
  <c r="BH93" i="13"/>
  <c r="BG93" i="13"/>
  <c r="BF93" i="13"/>
  <c r="T93" i="13"/>
  <c r="R93" i="13"/>
  <c r="P93" i="13"/>
  <c r="BK93" i="13"/>
  <c r="J93" i="13"/>
  <c r="BE93" i="13" s="1"/>
  <c r="BI91" i="13"/>
  <c r="BH91" i="13"/>
  <c r="BG91" i="13"/>
  <c r="BF91" i="13"/>
  <c r="T91" i="13"/>
  <c r="R91" i="13"/>
  <c r="P91" i="13"/>
  <c r="BK91" i="13"/>
  <c r="J91" i="13"/>
  <c r="BE91" i="13"/>
  <c r="BI89" i="13"/>
  <c r="BH89" i="13"/>
  <c r="BG89" i="13"/>
  <c r="BF89" i="13"/>
  <c r="T89" i="13"/>
  <c r="R89" i="13"/>
  <c r="P89" i="13"/>
  <c r="BK89" i="13"/>
  <c r="J89" i="13"/>
  <c r="BE89" i="13" s="1"/>
  <c r="BI87" i="13"/>
  <c r="BH87" i="13"/>
  <c r="BG87" i="13"/>
  <c r="F35" i="13" s="1"/>
  <c r="BB66" i="1" s="1"/>
  <c r="BF87" i="13"/>
  <c r="T87" i="13"/>
  <c r="R87" i="13"/>
  <c r="P87" i="13"/>
  <c r="BK87" i="13"/>
  <c r="J87" i="13"/>
  <c r="BE87" i="13"/>
  <c r="BI85" i="13"/>
  <c r="BH85" i="13"/>
  <c r="BG85" i="13"/>
  <c r="BF85" i="13"/>
  <c r="F34" i="13" s="1"/>
  <c r="BA66" i="1" s="1"/>
  <c r="T85" i="13"/>
  <c r="T84" i="13" s="1"/>
  <c r="R85" i="13"/>
  <c r="R84" i="13"/>
  <c r="R83" i="13" s="1"/>
  <c r="R82" i="13" s="1"/>
  <c r="P85" i="13"/>
  <c r="P84" i="13" s="1"/>
  <c r="P83" i="13" s="1"/>
  <c r="P82" i="13" s="1"/>
  <c r="AU66" i="1" s="1"/>
  <c r="BK85" i="13"/>
  <c r="BK84" i="13" s="1"/>
  <c r="J85" i="13"/>
  <c r="BE85" i="13" s="1"/>
  <c r="J79" i="13"/>
  <c r="F78" i="13"/>
  <c r="F76" i="13"/>
  <c r="E74" i="13"/>
  <c r="J55" i="13"/>
  <c r="F54" i="13"/>
  <c r="F52" i="13"/>
  <c r="E50" i="13"/>
  <c r="J21" i="13"/>
  <c r="E21" i="13"/>
  <c r="J20" i="13"/>
  <c r="J18" i="13"/>
  <c r="E18" i="13"/>
  <c r="F79" i="13" s="1"/>
  <c r="F55" i="13"/>
  <c r="J17" i="13"/>
  <c r="J12" i="13"/>
  <c r="J76" i="13" s="1"/>
  <c r="J52" i="13"/>
  <c r="E7" i="13"/>
  <c r="J37" i="12"/>
  <c r="J36" i="12"/>
  <c r="AY65" i="1" s="1"/>
  <c r="J35" i="12"/>
  <c r="AX65" i="1"/>
  <c r="BI153" i="12"/>
  <c r="BH153" i="12"/>
  <c r="BG153" i="12"/>
  <c r="BF153" i="12"/>
  <c r="T153" i="12"/>
  <c r="R153" i="12"/>
  <c r="P153" i="12"/>
  <c r="BK153" i="12"/>
  <c r="J153" i="12"/>
  <c r="BE153" i="12" s="1"/>
  <c r="BI150" i="12"/>
  <c r="BH150" i="12"/>
  <c r="BG150" i="12"/>
  <c r="BF150" i="12"/>
  <c r="T150" i="12"/>
  <c r="R150" i="12"/>
  <c r="P150" i="12"/>
  <c r="BK150" i="12"/>
  <c r="J150" i="12"/>
  <c r="BE150" i="12"/>
  <c r="BI147" i="12"/>
  <c r="BH147" i="12"/>
  <c r="BG147" i="12"/>
  <c r="BF147" i="12"/>
  <c r="T147" i="12"/>
  <c r="T146" i="12" s="1"/>
  <c r="R147" i="12"/>
  <c r="R146" i="12" s="1"/>
  <c r="P147" i="12"/>
  <c r="BK147" i="12"/>
  <c r="BK146" i="12" s="1"/>
  <c r="J146" i="12" s="1"/>
  <c r="J64" i="12" s="1"/>
  <c r="J147" i="12"/>
  <c r="BE147" i="12"/>
  <c r="BI140" i="12"/>
  <c r="BH140" i="12"/>
  <c r="BG140" i="12"/>
  <c r="BF140" i="12"/>
  <c r="T140" i="12"/>
  <c r="R140" i="12"/>
  <c r="P140" i="12"/>
  <c r="BK140" i="12"/>
  <c r="J140" i="12"/>
  <c r="BE140" i="12" s="1"/>
  <c r="BI134" i="12"/>
  <c r="BH134" i="12"/>
  <c r="BG134" i="12"/>
  <c r="BF134" i="12"/>
  <c r="T134" i="12"/>
  <c r="R134" i="12"/>
  <c r="P134" i="12"/>
  <c r="P127" i="12" s="1"/>
  <c r="BK134" i="12"/>
  <c r="J134" i="12"/>
  <c r="BE134" i="12"/>
  <c r="BI131" i="12"/>
  <c r="BH131" i="12"/>
  <c r="BG131" i="12"/>
  <c r="BF131" i="12"/>
  <c r="T131" i="12"/>
  <c r="T127" i="12" s="1"/>
  <c r="R131" i="12"/>
  <c r="P131" i="12"/>
  <c r="BK131" i="12"/>
  <c r="J131" i="12"/>
  <c r="BE131" i="12" s="1"/>
  <c r="BI128" i="12"/>
  <c r="BH128" i="12"/>
  <c r="BG128" i="12"/>
  <c r="BF128" i="12"/>
  <c r="T128" i="12"/>
  <c r="R128" i="12"/>
  <c r="R127" i="12" s="1"/>
  <c r="P128" i="12"/>
  <c r="BK128" i="12"/>
  <c r="BK127" i="12" s="1"/>
  <c r="J127" i="12" s="1"/>
  <c r="J63" i="12" s="1"/>
  <c r="J128" i="12"/>
  <c r="BE128" i="12"/>
  <c r="BI124" i="12"/>
  <c r="BH124" i="12"/>
  <c r="BG124" i="12"/>
  <c r="BF124" i="12"/>
  <c r="T124" i="12"/>
  <c r="R124" i="12"/>
  <c r="P124" i="12"/>
  <c r="BK124" i="12"/>
  <c r="J124" i="12"/>
  <c r="BE124" i="12"/>
  <c r="BI121" i="12"/>
  <c r="BH121" i="12"/>
  <c r="BG121" i="12"/>
  <c r="BF121" i="12"/>
  <c r="T121" i="12"/>
  <c r="R121" i="12"/>
  <c r="P121" i="12"/>
  <c r="BK121" i="12"/>
  <c r="J121" i="12"/>
  <c r="BE121" i="12" s="1"/>
  <c r="BI119" i="12"/>
  <c r="BH119" i="12"/>
  <c r="BG119" i="12"/>
  <c r="BF119" i="12"/>
  <c r="T119" i="12"/>
  <c r="R119" i="12"/>
  <c r="P119" i="12"/>
  <c r="BK119" i="12"/>
  <c r="J119" i="12"/>
  <c r="BE119" i="12"/>
  <c r="BI117" i="12"/>
  <c r="BH117" i="12"/>
  <c r="BG117" i="12"/>
  <c r="BF117" i="12"/>
  <c r="T117" i="12"/>
  <c r="T116" i="12" s="1"/>
  <c r="R117" i="12"/>
  <c r="R116" i="12" s="1"/>
  <c r="P117" i="12"/>
  <c r="BK117" i="12"/>
  <c r="BK116" i="12" s="1"/>
  <c r="J116" i="12" s="1"/>
  <c r="J62" i="12" s="1"/>
  <c r="J117" i="12"/>
  <c r="BE117" i="12"/>
  <c r="BI113" i="12"/>
  <c r="BH113" i="12"/>
  <c r="BG113" i="12"/>
  <c r="BF113" i="12"/>
  <c r="T113" i="12"/>
  <c r="R113" i="12"/>
  <c r="P113" i="12"/>
  <c r="BK113" i="12"/>
  <c r="J113" i="12"/>
  <c r="BE113" i="12" s="1"/>
  <c r="BI111" i="12"/>
  <c r="BH111" i="12"/>
  <c r="BG111" i="12"/>
  <c r="BF111" i="12"/>
  <c r="T111" i="12"/>
  <c r="R111" i="12"/>
  <c r="P111" i="12"/>
  <c r="BK111" i="12"/>
  <c r="J111" i="12"/>
  <c r="BE111" i="12"/>
  <c r="BI109" i="12"/>
  <c r="BH109" i="12"/>
  <c r="BG109" i="12"/>
  <c r="BF109" i="12"/>
  <c r="T109" i="12"/>
  <c r="R109" i="12"/>
  <c r="P109" i="12"/>
  <c r="BK109" i="12"/>
  <c r="J109" i="12"/>
  <c r="BE109" i="12" s="1"/>
  <c r="BI107" i="12"/>
  <c r="BH107" i="12"/>
  <c r="BG107" i="12"/>
  <c r="BF107" i="12"/>
  <c r="T107" i="12"/>
  <c r="R107" i="12"/>
  <c r="P107" i="12"/>
  <c r="BK107" i="12"/>
  <c r="J107" i="12"/>
  <c r="BE107" i="12"/>
  <c r="BI105" i="12"/>
  <c r="BH105" i="12"/>
  <c r="BG105" i="12"/>
  <c r="BF105" i="12"/>
  <c r="T105" i="12"/>
  <c r="R105" i="12"/>
  <c r="P105" i="12"/>
  <c r="BK105" i="12"/>
  <c r="J105" i="12"/>
  <c r="BE105" i="12" s="1"/>
  <c r="BI103" i="12"/>
  <c r="BH103" i="12"/>
  <c r="BG103" i="12"/>
  <c r="BF103" i="12"/>
  <c r="T103" i="12"/>
  <c r="R103" i="12"/>
  <c r="P103" i="12"/>
  <c r="BK103" i="12"/>
  <c r="J103" i="12"/>
  <c r="BE103" i="12" s="1"/>
  <c r="BI101" i="12"/>
  <c r="BH101" i="12"/>
  <c r="BG101" i="12"/>
  <c r="BF101" i="12"/>
  <c r="T101" i="12"/>
  <c r="R101" i="12"/>
  <c r="P101" i="12"/>
  <c r="BK101" i="12"/>
  <c r="J101" i="12"/>
  <c r="BE101" i="12" s="1"/>
  <c r="BI99" i="12"/>
  <c r="BH99" i="12"/>
  <c r="BG99" i="12"/>
  <c r="BF99" i="12"/>
  <c r="T99" i="12"/>
  <c r="R99" i="12"/>
  <c r="P99" i="12"/>
  <c r="BK99" i="12"/>
  <c r="J99" i="12"/>
  <c r="BE99" i="12"/>
  <c r="BI97" i="12"/>
  <c r="BH97" i="12"/>
  <c r="BG97" i="12"/>
  <c r="BF97" i="12"/>
  <c r="T97" i="12"/>
  <c r="R97" i="12"/>
  <c r="P97" i="12"/>
  <c r="BK97" i="12"/>
  <c r="J97" i="12"/>
  <c r="BE97" i="12" s="1"/>
  <c r="BI95" i="12"/>
  <c r="BH95" i="12"/>
  <c r="BG95" i="12"/>
  <c r="BF95" i="12"/>
  <c r="T95" i="12"/>
  <c r="R95" i="12"/>
  <c r="P95" i="12"/>
  <c r="BK95" i="12"/>
  <c r="J95" i="12"/>
  <c r="BE95" i="12"/>
  <c r="BI93" i="12"/>
  <c r="BH93" i="12"/>
  <c r="BG93" i="12"/>
  <c r="BF93" i="12"/>
  <c r="T93" i="12"/>
  <c r="R93" i="12"/>
  <c r="P93" i="12"/>
  <c r="BK93" i="12"/>
  <c r="J93" i="12"/>
  <c r="BE93" i="12" s="1"/>
  <c r="BI90" i="12"/>
  <c r="BH90" i="12"/>
  <c r="BG90" i="12"/>
  <c r="BF90" i="12"/>
  <c r="T90" i="12"/>
  <c r="R90" i="12"/>
  <c r="P90" i="12"/>
  <c r="BK90" i="12"/>
  <c r="J90" i="12"/>
  <c r="BE90" i="12" s="1"/>
  <c r="BI87" i="12"/>
  <c r="BH87" i="12"/>
  <c r="F36" i="12" s="1"/>
  <c r="BC65" i="1" s="1"/>
  <c r="BG87" i="12"/>
  <c r="BF87" i="12"/>
  <c r="F34" i="12"/>
  <c r="BA65" i="1" s="1"/>
  <c r="T87" i="12"/>
  <c r="R87" i="12"/>
  <c r="P87" i="12"/>
  <c r="BK87" i="12"/>
  <c r="BK86" i="12" s="1"/>
  <c r="J87" i="12"/>
  <c r="BE87" i="12"/>
  <c r="J81" i="12"/>
  <c r="F80" i="12"/>
  <c r="F78" i="12"/>
  <c r="E76" i="12"/>
  <c r="J55" i="12"/>
  <c r="F54" i="12"/>
  <c r="F52" i="12"/>
  <c r="E50" i="12"/>
  <c r="J21" i="12"/>
  <c r="E21" i="12"/>
  <c r="J54" i="12" s="1"/>
  <c r="J20" i="12"/>
  <c r="J18" i="12"/>
  <c r="E18" i="12"/>
  <c r="J17" i="12"/>
  <c r="J12" i="12"/>
  <c r="E7" i="12"/>
  <c r="E48" i="12" s="1"/>
  <c r="J37" i="11"/>
  <c r="J36" i="11"/>
  <c r="AY64" i="1"/>
  <c r="J35" i="11"/>
  <c r="AX64" i="1" s="1"/>
  <c r="BI150" i="11"/>
  <c r="BH150" i="11"/>
  <c r="BG150" i="11"/>
  <c r="BF150" i="11"/>
  <c r="T150" i="11"/>
  <c r="R150" i="11"/>
  <c r="R144" i="11" s="1"/>
  <c r="P150" i="11"/>
  <c r="BK150" i="11"/>
  <c r="J150" i="11"/>
  <c r="BE150" i="11"/>
  <c r="BI147" i="11"/>
  <c r="BH147" i="11"/>
  <c r="BG147" i="11"/>
  <c r="BF147" i="11"/>
  <c r="T147" i="11"/>
  <c r="R147" i="11"/>
  <c r="P147" i="11"/>
  <c r="BK147" i="11"/>
  <c r="J147" i="11"/>
  <c r="BE147" i="11"/>
  <c r="BI145" i="11"/>
  <c r="BH145" i="11"/>
  <c r="BG145" i="11"/>
  <c r="BF145" i="11"/>
  <c r="T145" i="11"/>
  <c r="T144" i="11"/>
  <c r="R145" i="11"/>
  <c r="P145" i="11"/>
  <c r="P144" i="11" s="1"/>
  <c r="BK145" i="11"/>
  <c r="J145" i="11"/>
  <c r="BE145" i="11" s="1"/>
  <c r="BI138" i="11"/>
  <c r="BH138" i="11"/>
  <c r="BG138" i="11"/>
  <c r="BF138" i="11"/>
  <c r="T138" i="11"/>
  <c r="R138" i="11"/>
  <c r="P138" i="11"/>
  <c r="BK138" i="11"/>
  <c r="J138" i="11"/>
  <c r="BE138" i="11"/>
  <c r="BI132" i="11"/>
  <c r="BH132" i="11"/>
  <c r="BG132" i="11"/>
  <c r="BF132" i="11"/>
  <c r="T132" i="11"/>
  <c r="R132" i="11"/>
  <c r="P132" i="11"/>
  <c r="BK132" i="11"/>
  <c r="J132" i="11"/>
  <c r="BE132" i="11" s="1"/>
  <c r="BI129" i="11"/>
  <c r="BH129" i="11"/>
  <c r="BG129" i="11"/>
  <c r="BF129" i="11"/>
  <c r="T129" i="11"/>
  <c r="R129" i="11"/>
  <c r="P129" i="11"/>
  <c r="BK129" i="11"/>
  <c r="J129" i="11"/>
  <c r="BE129" i="11"/>
  <c r="BI126" i="11"/>
  <c r="BH126" i="11"/>
  <c r="BG126" i="11"/>
  <c r="BF126" i="11"/>
  <c r="T126" i="11"/>
  <c r="R126" i="11"/>
  <c r="R125" i="11" s="1"/>
  <c r="P126" i="11"/>
  <c r="BK126" i="11"/>
  <c r="BK125" i="11" s="1"/>
  <c r="J126" i="11"/>
  <c r="BE126" i="11"/>
  <c r="BI122" i="11"/>
  <c r="BH122" i="11"/>
  <c r="BG122" i="11"/>
  <c r="BF122" i="11"/>
  <c r="T122" i="11"/>
  <c r="R122" i="11"/>
  <c r="P122" i="11"/>
  <c r="BK122" i="11"/>
  <c r="J122" i="11"/>
  <c r="BE122" i="11" s="1"/>
  <c r="BI119" i="11"/>
  <c r="BH119" i="11"/>
  <c r="BG119" i="11"/>
  <c r="BF119" i="11"/>
  <c r="T119" i="11"/>
  <c r="R119" i="11"/>
  <c r="P119" i="11"/>
  <c r="BK119" i="11"/>
  <c r="J119" i="11"/>
  <c r="BE119" i="11"/>
  <c r="BI117" i="11"/>
  <c r="BH117" i="11"/>
  <c r="BG117" i="11"/>
  <c r="BF117" i="11"/>
  <c r="T117" i="11"/>
  <c r="T114" i="11" s="1"/>
  <c r="R117" i="11"/>
  <c r="P117" i="11"/>
  <c r="BK117" i="11"/>
  <c r="J117" i="11"/>
  <c r="BE117" i="11" s="1"/>
  <c r="BI115" i="11"/>
  <c r="BH115" i="11"/>
  <c r="BG115" i="11"/>
  <c r="BF115" i="11"/>
  <c r="T115" i="11"/>
  <c r="R115" i="11"/>
  <c r="P115" i="11"/>
  <c r="P114" i="11" s="1"/>
  <c r="BK115" i="11"/>
  <c r="J115" i="11"/>
  <c r="BE115" i="11" s="1"/>
  <c r="BI111" i="11"/>
  <c r="BH111" i="11"/>
  <c r="BG111" i="11"/>
  <c r="BF111" i="11"/>
  <c r="T111" i="11"/>
  <c r="R111" i="11"/>
  <c r="P111" i="11"/>
  <c r="BK111" i="11"/>
  <c r="J111" i="11"/>
  <c r="BE111" i="11" s="1"/>
  <c r="BI109" i="11"/>
  <c r="BH109" i="11"/>
  <c r="BG109" i="11"/>
  <c r="BF109" i="11"/>
  <c r="T109" i="11"/>
  <c r="R109" i="11"/>
  <c r="P109" i="11"/>
  <c r="BK109" i="11"/>
  <c r="J109" i="11"/>
  <c r="BE109" i="11"/>
  <c r="BI107" i="11"/>
  <c r="BH107" i="11"/>
  <c r="BG107" i="11"/>
  <c r="BF107" i="11"/>
  <c r="T107" i="11"/>
  <c r="R107" i="11"/>
  <c r="P107" i="11"/>
  <c r="BK107" i="11"/>
  <c r="J107" i="11"/>
  <c r="BE107" i="11"/>
  <c r="BI105" i="11"/>
  <c r="BH105" i="11"/>
  <c r="BG105" i="11"/>
  <c r="BF105" i="11"/>
  <c r="T105" i="11"/>
  <c r="R105" i="11"/>
  <c r="P105" i="11"/>
  <c r="BK105" i="11"/>
  <c r="J105" i="11"/>
  <c r="BE105" i="11"/>
  <c r="BI103" i="11"/>
  <c r="BH103" i="11"/>
  <c r="BG103" i="11"/>
  <c r="BF103" i="11"/>
  <c r="T103" i="11"/>
  <c r="R103" i="11"/>
  <c r="P103" i="11"/>
  <c r="BK103" i="11"/>
  <c r="J103" i="11"/>
  <c r="BE103" i="11"/>
  <c r="BI101" i="11"/>
  <c r="BH101" i="11"/>
  <c r="BG101" i="11"/>
  <c r="BF101" i="11"/>
  <c r="T101" i="11"/>
  <c r="R101" i="11"/>
  <c r="P101" i="11"/>
  <c r="BK101" i="11"/>
  <c r="J101" i="11"/>
  <c r="BE101" i="11"/>
  <c r="BI99" i="11"/>
  <c r="BH99" i="11"/>
  <c r="BG99" i="11"/>
  <c r="BF99" i="11"/>
  <c r="T99" i="11"/>
  <c r="R99" i="11"/>
  <c r="P99" i="11"/>
  <c r="BK99" i="11"/>
  <c r="J99" i="11"/>
  <c r="BE99" i="11"/>
  <c r="BI97" i="11"/>
  <c r="BH97" i="11"/>
  <c r="BG97" i="11"/>
  <c r="BF97" i="11"/>
  <c r="T97" i="11"/>
  <c r="R97" i="11"/>
  <c r="P97" i="11"/>
  <c r="BK97" i="11"/>
  <c r="J97" i="11"/>
  <c r="BE97" i="11"/>
  <c r="BI95" i="11"/>
  <c r="BH95" i="11"/>
  <c r="BG95" i="11"/>
  <c r="BF95" i="11"/>
  <c r="T95" i="11"/>
  <c r="R95" i="11"/>
  <c r="P95" i="11"/>
  <c r="BK95" i="11"/>
  <c r="J95" i="11"/>
  <c r="BE95" i="11"/>
  <c r="BI93" i="11"/>
  <c r="BH93" i="11"/>
  <c r="BG93" i="11"/>
  <c r="BF93" i="11"/>
  <c r="T93" i="11"/>
  <c r="R93" i="11"/>
  <c r="P93" i="11"/>
  <c r="BK93" i="11"/>
  <c r="J93" i="11"/>
  <c r="BE93" i="11"/>
  <c r="BI91" i="11"/>
  <c r="BH91" i="11"/>
  <c r="BG91" i="11"/>
  <c r="BF91" i="11"/>
  <c r="T91" i="11"/>
  <c r="R91" i="11"/>
  <c r="P91" i="11"/>
  <c r="BK91" i="11"/>
  <c r="J91" i="11"/>
  <c r="BE91" i="11"/>
  <c r="BI89" i="11"/>
  <c r="BH89" i="11"/>
  <c r="BG89" i="11"/>
  <c r="BF89" i="11"/>
  <c r="T89" i="11"/>
  <c r="R89" i="11"/>
  <c r="P89" i="11"/>
  <c r="BK89" i="11"/>
  <c r="J89" i="11"/>
  <c r="BE89" i="11"/>
  <c r="BI87" i="11"/>
  <c r="F37" i="11"/>
  <c r="BD64" i="1" s="1"/>
  <c r="BH87" i="11"/>
  <c r="BG87" i="11"/>
  <c r="BF87" i="11"/>
  <c r="T87" i="11"/>
  <c r="R87" i="11"/>
  <c r="P87" i="11"/>
  <c r="BK87" i="11"/>
  <c r="J87" i="11"/>
  <c r="BE87" i="11" s="1"/>
  <c r="J81" i="11"/>
  <c r="F80" i="11"/>
  <c r="F78" i="11"/>
  <c r="E76" i="11"/>
  <c r="J55" i="11"/>
  <c r="F54" i="11"/>
  <c r="F52" i="11"/>
  <c r="E50" i="11"/>
  <c r="J21" i="11"/>
  <c r="E21" i="11"/>
  <c r="J80" i="11" s="1"/>
  <c r="J54" i="11"/>
  <c r="J20" i="11"/>
  <c r="J18" i="11"/>
  <c r="E18" i="11"/>
  <c r="F55" i="11" s="1"/>
  <c r="F81" i="11"/>
  <c r="J17" i="11"/>
  <c r="J12" i="11"/>
  <c r="J52" i="11" s="1"/>
  <c r="E7" i="11"/>
  <c r="E48" i="11" s="1"/>
  <c r="J37" i="10"/>
  <c r="J36" i="10"/>
  <c r="AY63" i="1" s="1"/>
  <c r="J35" i="10"/>
  <c r="AX63" i="1" s="1"/>
  <c r="BI132" i="10"/>
  <c r="BH132" i="10"/>
  <c r="BG132" i="10"/>
  <c r="BF132" i="10"/>
  <c r="T132" i="10"/>
  <c r="R132" i="10"/>
  <c r="P132" i="10"/>
  <c r="BK132" i="10"/>
  <c r="J132" i="10"/>
  <c r="BE132" i="10"/>
  <c r="BI129" i="10"/>
  <c r="BH129" i="10"/>
  <c r="BG129" i="10"/>
  <c r="BF129" i="10"/>
  <c r="T129" i="10"/>
  <c r="R129" i="10"/>
  <c r="P129" i="10"/>
  <c r="BK129" i="10"/>
  <c r="J129" i="10"/>
  <c r="BE129" i="10" s="1"/>
  <c r="BI127" i="10"/>
  <c r="BH127" i="10"/>
  <c r="BG127" i="10"/>
  <c r="BF127" i="10"/>
  <c r="T127" i="10"/>
  <c r="R127" i="10"/>
  <c r="P127" i="10"/>
  <c r="BK127" i="10"/>
  <c r="J127" i="10"/>
  <c r="BE127" i="10"/>
  <c r="BI120" i="10"/>
  <c r="BH120" i="10"/>
  <c r="BG120" i="10"/>
  <c r="BF120" i="10"/>
  <c r="T120" i="10"/>
  <c r="R120" i="10"/>
  <c r="P120" i="10"/>
  <c r="BK120" i="10"/>
  <c r="J120" i="10"/>
  <c r="BE120" i="10" s="1"/>
  <c r="BI114" i="10"/>
  <c r="BH114" i="10"/>
  <c r="BG114" i="10"/>
  <c r="BF114" i="10"/>
  <c r="T114" i="10"/>
  <c r="R114" i="10"/>
  <c r="P114" i="10"/>
  <c r="BK114" i="10"/>
  <c r="J114" i="10"/>
  <c r="BE114" i="10" s="1"/>
  <c r="BI111" i="10"/>
  <c r="BH111" i="10"/>
  <c r="BG111" i="10"/>
  <c r="BF111" i="10"/>
  <c r="T111" i="10"/>
  <c r="R111" i="10"/>
  <c r="P111" i="10"/>
  <c r="BK111" i="10"/>
  <c r="J111" i="10"/>
  <c r="BE111" i="10"/>
  <c r="BI108" i="10"/>
  <c r="BH108" i="10"/>
  <c r="BG108" i="10"/>
  <c r="BF108" i="10"/>
  <c r="T108" i="10"/>
  <c r="R108" i="10"/>
  <c r="R107" i="10" s="1"/>
  <c r="P108" i="10"/>
  <c r="BK108" i="10"/>
  <c r="BK107" i="10" s="1"/>
  <c r="J107" i="10" s="1"/>
  <c r="J63" i="10" s="1"/>
  <c r="J108" i="10"/>
  <c r="BE108" i="10" s="1"/>
  <c r="BI104" i="10"/>
  <c r="BH104" i="10"/>
  <c r="BG104" i="10"/>
  <c r="BF104" i="10"/>
  <c r="T104" i="10"/>
  <c r="R104" i="10"/>
  <c r="P104" i="10"/>
  <c r="BK104" i="10"/>
  <c r="J104" i="10"/>
  <c r="BE104" i="10" s="1"/>
  <c r="BI101" i="10"/>
  <c r="BH101" i="10"/>
  <c r="BG101" i="10"/>
  <c r="BF101" i="10"/>
  <c r="T101" i="10"/>
  <c r="R101" i="10"/>
  <c r="P101" i="10"/>
  <c r="BK101" i="10"/>
  <c r="J101" i="10"/>
  <c r="BE101" i="10"/>
  <c r="BI99" i="10"/>
  <c r="BH99" i="10"/>
  <c r="BG99" i="10"/>
  <c r="BF99" i="10"/>
  <c r="T99" i="10"/>
  <c r="R99" i="10"/>
  <c r="P99" i="10"/>
  <c r="BK99" i="10"/>
  <c r="J99" i="10"/>
  <c r="BE99" i="10" s="1"/>
  <c r="BI97" i="10"/>
  <c r="BH97" i="10"/>
  <c r="BG97" i="10"/>
  <c r="BF97" i="10"/>
  <c r="T97" i="10"/>
  <c r="R97" i="10"/>
  <c r="P97" i="10"/>
  <c r="BK97" i="10"/>
  <c r="J97" i="10"/>
  <c r="BE97" i="10"/>
  <c r="BI93" i="10"/>
  <c r="BH93" i="10"/>
  <c r="BG93" i="10"/>
  <c r="BF93" i="10"/>
  <c r="T93" i="10"/>
  <c r="R93" i="10"/>
  <c r="P93" i="10"/>
  <c r="BK93" i="10"/>
  <c r="J93" i="10"/>
  <c r="BE93" i="10" s="1"/>
  <c r="BI90" i="10"/>
  <c r="BH90" i="10"/>
  <c r="BG90" i="10"/>
  <c r="BF90" i="10"/>
  <c r="T90" i="10"/>
  <c r="R90" i="10"/>
  <c r="P90" i="10"/>
  <c r="BK90" i="10"/>
  <c r="J90" i="10"/>
  <c r="BE90" i="10" s="1"/>
  <c r="BI87" i="10"/>
  <c r="BH87" i="10"/>
  <c r="F36" i="10" s="1"/>
  <c r="BC63" i="1" s="1"/>
  <c r="BG87" i="10"/>
  <c r="BF87" i="10"/>
  <c r="J34" i="10" s="1"/>
  <c r="AW63" i="1" s="1"/>
  <c r="T87" i="10"/>
  <c r="R87" i="10"/>
  <c r="P87" i="10"/>
  <c r="BK87" i="10"/>
  <c r="J87" i="10"/>
  <c r="BE87" i="10" s="1"/>
  <c r="J81" i="10"/>
  <c r="F80" i="10"/>
  <c r="F78" i="10"/>
  <c r="E76" i="10"/>
  <c r="J55" i="10"/>
  <c r="F54" i="10"/>
  <c r="F52" i="10"/>
  <c r="E50" i="10"/>
  <c r="J21" i="10"/>
  <c r="E21" i="10"/>
  <c r="J80" i="10" s="1"/>
  <c r="J20" i="10"/>
  <c r="J18" i="10"/>
  <c r="E18" i="10"/>
  <c r="F55" i="10" s="1"/>
  <c r="J17" i="10"/>
  <c r="J12" i="10"/>
  <c r="J52" i="10" s="1"/>
  <c r="E7" i="10"/>
  <c r="E74" i="10" s="1"/>
  <c r="E48" i="10"/>
  <c r="J37" i="9"/>
  <c r="J36" i="9"/>
  <c r="AY62" i="1"/>
  <c r="J35" i="9"/>
  <c r="AX62" i="1" s="1"/>
  <c r="BI156" i="9"/>
  <c r="BH156" i="9"/>
  <c r="BG156" i="9"/>
  <c r="BF156" i="9"/>
  <c r="T156" i="9"/>
  <c r="R156" i="9"/>
  <c r="P156" i="9"/>
  <c r="BK156" i="9"/>
  <c r="J156" i="9"/>
  <c r="BE156" i="9"/>
  <c r="BI153" i="9"/>
  <c r="BH153" i="9"/>
  <c r="BG153" i="9"/>
  <c r="BF153" i="9"/>
  <c r="T153" i="9"/>
  <c r="T150" i="9" s="1"/>
  <c r="R153" i="9"/>
  <c r="P153" i="9"/>
  <c r="BK153" i="9"/>
  <c r="J153" i="9"/>
  <c r="BE153" i="9" s="1"/>
  <c r="BI151" i="9"/>
  <c r="BH151" i="9"/>
  <c r="BG151" i="9"/>
  <c r="BF151" i="9"/>
  <c r="T151" i="9"/>
  <c r="R151" i="9"/>
  <c r="P151" i="9"/>
  <c r="BK151" i="9"/>
  <c r="BK150" i="9" s="1"/>
  <c r="J150" i="9" s="1"/>
  <c r="J64" i="9" s="1"/>
  <c r="J151" i="9"/>
  <c r="BE151" i="9"/>
  <c r="BI144" i="9"/>
  <c r="BH144" i="9"/>
  <c r="BG144" i="9"/>
  <c r="BF144" i="9"/>
  <c r="T144" i="9"/>
  <c r="R144" i="9"/>
  <c r="P144" i="9"/>
  <c r="BK144" i="9"/>
  <c r="J144" i="9"/>
  <c r="BE144" i="9"/>
  <c r="BI138" i="9"/>
  <c r="BH138" i="9"/>
  <c r="BG138" i="9"/>
  <c r="BF138" i="9"/>
  <c r="T138" i="9"/>
  <c r="R138" i="9"/>
  <c r="P138" i="9"/>
  <c r="BK138" i="9"/>
  <c r="J138" i="9"/>
  <c r="BE138" i="9" s="1"/>
  <c r="BI135" i="9"/>
  <c r="BH135" i="9"/>
  <c r="BG135" i="9"/>
  <c r="BF135" i="9"/>
  <c r="T135" i="9"/>
  <c r="R135" i="9"/>
  <c r="P135" i="9"/>
  <c r="BK135" i="9"/>
  <c r="J135" i="9"/>
  <c r="BE135" i="9"/>
  <c r="BI132" i="9"/>
  <c r="BH132" i="9"/>
  <c r="BG132" i="9"/>
  <c r="BF132" i="9"/>
  <c r="T132" i="9"/>
  <c r="T131" i="9" s="1"/>
  <c r="R132" i="9"/>
  <c r="P132" i="9"/>
  <c r="P131" i="9"/>
  <c r="BK132" i="9"/>
  <c r="J132" i="9"/>
  <c r="BE132" i="9" s="1"/>
  <c r="BI128" i="9"/>
  <c r="BH128" i="9"/>
  <c r="BG128" i="9"/>
  <c r="BF128" i="9"/>
  <c r="T128" i="9"/>
  <c r="R128" i="9"/>
  <c r="P128" i="9"/>
  <c r="BK128" i="9"/>
  <c r="J128" i="9"/>
  <c r="BE128" i="9"/>
  <c r="BI125" i="9"/>
  <c r="BH125" i="9"/>
  <c r="BG125" i="9"/>
  <c r="BF125" i="9"/>
  <c r="T125" i="9"/>
  <c r="R125" i="9"/>
  <c r="P125" i="9"/>
  <c r="BK125" i="9"/>
  <c r="J125" i="9"/>
  <c r="BE125" i="9" s="1"/>
  <c r="BI123" i="9"/>
  <c r="BH123" i="9"/>
  <c r="BG123" i="9"/>
  <c r="BF123" i="9"/>
  <c r="T123" i="9"/>
  <c r="R123" i="9"/>
  <c r="R120" i="9" s="1"/>
  <c r="P123" i="9"/>
  <c r="BK123" i="9"/>
  <c r="J123" i="9"/>
  <c r="BE123" i="9"/>
  <c r="BI121" i="9"/>
  <c r="BH121" i="9"/>
  <c r="BG121" i="9"/>
  <c r="BF121" i="9"/>
  <c r="T121" i="9"/>
  <c r="R121" i="9"/>
  <c r="P121" i="9"/>
  <c r="BK121" i="9"/>
  <c r="J121" i="9"/>
  <c r="BE121" i="9" s="1"/>
  <c r="BI117" i="9"/>
  <c r="BH117" i="9"/>
  <c r="BG117" i="9"/>
  <c r="BF117" i="9"/>
  <c r="T117" i="9"/>
  <c r="R117" i="9"/>
  <c r="P117" i="9"/>
  <c r="BK117" i="9"/>
  <c r="J117" i="9"/>
  <c r="BE117" i="9"/>
  <c r="BI115" i="9"/>
  <c r="BH115" i="9"/>
  <c r="BG115" i="9"/>
  <c r="BF115" i="9"/>
  <c r="T115" i="9"/>
  <c r="R115" i="9"/>
  <c r="P115" i="9"/>
  <c r="BK115" i="9"/>
  <c r="J115" i="9"/>
  <c r="BE115" i="9"/>
  <c r="BI113" i="9"/>
  <c r="BH113" i="9"/>
  <c r="BG113" i="9"/>
  <c r="BF113" i="9"/>
  <c r="T113" i="9"/>
  <c r="R113" i="9"/>
  <c r="P113" i="9"/>
  <c r="BK113" i="9"/>
  <c r="J113" i="9"/>
  <c r="BE113" i="9"/>
  <c r="BI111" i="9"/>
  <c r="BH111" i="9"/>
  <c r="BG111" i="9"/>
  <c r="BF111" i="9"/>
  <c r="T111" i="9"/>
  <c r="R111" i="9"/>
  <c r="P111" i="9"/>
  <c r="BK111" i="9"/>
  <c r="J111" i="9"/>
  <c r="BE111" i="9"/>
  <c r="BI109" i="9"/>
  <c r="BH109" i="9"/>
  <c r="BG109" i="9"/>
  <c r="BF109" i="9"/>
  <c r="T109" i="9"/>
  <c r="R109" i="9"/>
  <c r="P109" i="9"/>
  <c r="BK109" i="9"/>
  <c r="J109" i="9"/>
  <c r="BE109" i="9"/>
  <c r="BI107" i="9"/>
  <c r="BH107" i="9"/>
  <c r="BG107" i="9"/>
  <c r="BF107" i="9"/>
  <c r="T107" i="9"/>
  <c r="R107" i="9"/>
  <c r="P107" i="9"/>
  <c r="BK107" i="9"/>
  <c r="J107" i="9"/>
  <c r="BE107" i="9"/>
  <c r="BI105" i="9"/>
  <c r="BH105" i="9"/>
  <c r="BG105" i="9"/>
  <c r="BF105" i="9"/>
  <c r="T105" i="9"/>
  <c r="R105" i="9"/>
  <c r="P105" i="9"/>
  <c r="BK105" i="9"/>
  <c r="J105" i="9"/>
  <c r="BE105" i="9"/>
  <c r="BI103" i="9"/>
  <c r="BH103" i="9"/>
  <c r="BG103" i="9"/>
  <c r="BF103" i="9"/>
  <c r="T103" i="9"/>
  <c r="R103" i="9"/>
  <c r="P103" i="9"/>
  <c r="BK103" i="9"/>
  <c r="J103" i="9"/>
  <c r="BE103" i="9"/>
  <c r="BI101" i="9"/>
  <c r="BH101" i="9"/>
  <c r="BG101" i="9"/>
  <c r="BF101" i="9"/>
  <c r="T101" i="9"/>
  <c r="R101" i="9"/>
  <c r="P101" i="9"/>
  <c r="BK101" i="9"/>
  <c r="J101" i="9"/>
  <c r="BE101" i="9"/>
  <c r="BI99" i="9"/>
  <c r="BH99" i="9"/>
  <c r="BG99" i="9"/>
  <c r="BF99" i="9"/>
  <c r="T99" i="9"/>
  <c r="R99" i="9"/>
  <c r="P99" i="9"/>
  <c r="BK99" i="9"/>
  <c r="J99" i="9"/>
  <c r="BE99" i="9"/>
  <c r="BI97" i="9"/>
  <c r="BH97" i="9"/>
  <c r="BG97" i="9"/>
  <c r="BF97" i="9"/>
  <c r="T97" i="9"/>
  <c r="R97" i="9"/>
  <c r="P97" i="9"/>
  <c r="BK97" i="9"/>
  <c r="J97" i="9"/>
  <c r="BE97" i="9"/>
  <c r="BI95" i="9"/>
  <c r="BH95" i="9"/>
  <c r="BG95" i="9"/>
  <c r="BF95" i="9"/>
  <c r="T95" i="9"/>
  <c r="R95" i="9"/>
  <c r="P95" i="9"/>
  <c r="BK95" i="9"/>
  <c r="J95" i="9"/>
  <c r="BE95" i="9"/>
  <c r="BI93" i="9"/>
  <c r="BH93" i="9"/>
  <c r="BG93" i="9"/>
  <c r="BF93" i="9"/>
  <c r="T93" i="9"/>
  <c r="R93" i="9"/>
  <c r="P93" i="9"/>
  <c r="BK93" i="9"/>
  <c r="J93" i="9"/>
  <c r="BE93" i="9"/>
  <c r="BI90" i="9"/>
  <c r="BH90" i="9"/>
  <c r="BG90" i="9"/>
  <c r="BF90" i="9"/>
  <c r="T90" i="9"/>
  <c r="R90" i="9"/>
  <c r="P90" i="9"/>
  <c r="BK90" i="9"/>
  <c r="J90" i="9"/>
  <c r="BE90" i="9"/>
  <c r="BI87" i="9"/>
  <c r="BH87" i="9"/>
  <c r="BG87" i="9"/>
  <c r="F35" i="9" s="1"/>
  <c r="BB62" i="1" s="1"/>
  <c r="BF87" i="9"/>
  <c r="T87" i="9"/>
  <c r="R87" i="9"/>
  <c r="P87" i="9"/>
  <c r="BK87" i="9"/>
  <c r="J87" i="9"/>
  <c r="BE87" i="9"/>
  <c r="J81" i="9"/>
  <c r="F80" i="9"/>
  <c r="F78" i="9"/>
  <c r="E76" i="9"/>
  <c r="J55" i="9"/>
  <c r="F54" i="9"/>
  <c r="F52" i="9"/>
  <c r="E50" i="9"/>
  <c r="J21" i="9"/>
  <c r="E21" i="9"/>
  <c r="J20" i="9"/>
  <c r="J18" i="9"/>
  <c r="E18" i="9"/>
  <c r="F81" i="9" s="1"/>
  <c r="J17" i="9"/>
  <c r="J12" i="9"/>
  <c r="J78" i="9" s="1"/>
  <c r="E7" i="9"/>
  <c r="J37" i="8"/>
  <c r="J36" i="8"/>
  <c r="AY61" i="1" s="1"/>
  <c r="J35" i="8"/>
  <c r="AX61" i="1" s="1"/>
  <c r="BI105" i="8"/>
  <c r="BH105" i="8"/>
  <c r="BG105" i="8"/>
  <c r="BF105" i="8"/>
  <c r="T105" i="8"/>
  <c r="R105" i="8"/>
  <c r="P105" i="8"/>
  <c r="BK105" i="8"/>
  <c r="J105" i="8"/>
  <c r="BE105" i="8" s="1"/>
  <c r="BI102" i="8"/>
  <c r="BH102" i="8"/>
  <c r="BG102" i="8"/>
  <c r="BF102" i="8"/>
  <c r="T102" i="8"/>
  <c r="R102" i="8"/>
  <c r="P102" i="8"/>
  <c r="BK102" i="8"/>
  <c r="J102" i="8"/>
  <c r="BE102" i="8" s="1"/>
  <c r="BI97" i="8"/>
  <c r="BH97" i="8"/>
  <c r="BG97" i="8"/>
  <c r="BF97" i="8"/>
  <c r="T97" i="8"/>
  <c r="R97" i="8"/>
  <c r="P97" i="8"/>
  <c r="BK97" i="8"/>
  <c r="BK96" i="8" s="1"/>
  <c r="J96" i="8" s="1"/>
  <c r="J63" i="8" s="1"/>
  <c r="J97" i="8"/>
  <c r="BE97" i="8"/>
  <c r="BI93" i="8"/>
  <c r="BH93" i="8"/>
  <c r="BG93" i="8"/>
  <c r="BF93" i="8"/>
  <c r="T93" i="8"/>
  <c r="T86" i="8" s="1"/>
  <c r="T85" i="8" s="1"/>
  <c r="R93" i="8"/>
  <c r="P93" i="8"/>
  <c r="BK93" i="8"/>
  <c r="J93" i="8"/>
  <c r="BE93" i="8" s="1"/>
  <c r="BI90" i="8"/>
  <c r="BH90" i="8"/>
  <c r="BG90" i="8"/>
  <c r="BF90" i="8"/>
  <c r="T90" i="8"/>
  <c r="R90" i="8"/>
  <c r="P90" i="8"/>
  <c r="BK90" i="8"/>
  <c r="J90" i="8"/>
  <c r="BE90" i="8"/>
  <c r="BI87" i="8"/>
  <c r="F37" i="8" s="1"/>
  <c r="BD61" i="1" s="1"/>
  <c r="BH87" i="8"/>
  <c r="F36" i="8" s="1"/>
  <c r="BC61" i="1" s="1"/>
  <c r="BG87" i="8"/>
  <c r="F35" i="8" s="1"/>
  <c r="BB61" i="1" s="1"/>
  <c r="BF87" i="8"/>
  <c r="F34" i="8" s="1"/>
  <c r="BA61" i="1" s="1"/>
  <c r="T87" i="8"/>
  <c r="R87" i="8"/>
  <c r="R86" i="8" s="1"/>
  <c r="R85" i="8" s="1"/>
  <c r="P87" i="8"/>
  <c r="BK87" i="8"/>
  <c r="BK86" i="8"/>
  <c r="BK85" i="8" s="1"/>
  <c r="J87" i="8"/>
  <c r="BE87" i="8" s="1"/>
  <c r="J80" i="8"/>
  <c r="F79" i="8"/>
  <c r="F77" i="8"/>
  <c r="E75" i="8"/>
  <c r="J55" i="8"/>
  <c r="F54" i="8"/>
  <c r="F52" i="8"/>
  <c r="E50" i="8"/>
  <c r="J21" i="8"/>
  <c r="E21" i="8"/>
  <c r="J54" i="8" s="1"/>
  <c r="J20" i="8"/>
  <c r="J18" i="8"/>
  <c r="E18" i="8"/>
  <c r="J17" i="8"/>
  <c r="J12" i="8"/>
  <c r="J52" i="8" s="1"/>
  <c r="E7" i="8"/>
  <c r="E73" i="8" s="1"/>
  <c r="E48" i="8"/>
  <c r="J37" i="7"/>
  <c r="J36" i="7"/>
  <c r="AY60" i="1" s="1"/>
  <c r="J35" i="7"/>
  <c r="AX60" i="1" s="1"/>
  <c r="BI143" i="7"/>
  <c r="BH143" i="7"/>
  <c r="BG143" i="7"/>
  <c r="BF143" i="7"/>
  <c r="T143" i="7"/>
  <c r="R143" i="7"/>
  <c r="P143" i="7"/>
  <c r="BK143" i="7"/>
  <c r="J143" i="7"/>
  <c r="BE143" i="7" s="1"/>
  <c r="BI140" i="7"/>
  <c r="BH140" i="7"/>
  <c r="BG140" i="7"/>
  <c r="BF140" i="7"/>
  <c r="T140" i="7"/>
  <c r="R140" i="7"/>
  <c r="P140" i="7"/>
  <c r="BK140" i="7"/>
  <c r="J140" i="7"/>
  <c r="BE140" i="7" s="1"/>
  <c r="BI137" i="7"/>
  <c r="BH137" i="7"/>
  <c r="BG137" i="7"/>
  <c r="BF137" i="7"/>
  <c r="T137" i="7"/>
  <c r="R137" i="7"/>
  <c r="R136" i="7" s="1"/>
  <c r="P137" i="7"/>
  <c r="BK137" i="7"/>
  <c r="J137" i="7"/>
  <c r="BE137" i="7"/>
  <c r="BI130" i="7"/>
  <c r="BH130" i="7"/>
  <c r="BG130" i="7"/>
  <c r="BF130" i="7"/>
  <c r="T130" i="7"/>
  <c r="R130" i="7"/>
  <c r="P130" i="7"/>
  <c r="BK130" i="7"/>
  <c r="J130" i="7"/>
  <c r="BE130" i="7" s="1"/>
  <c r="BI124" i="7"/>
  <c r="BH124" i="7"/>
  <c r="BG124" i="7"/>
  <c r="BF124" i="7"/>
  <c r="T124" i="7"/>
  <c r="R124" i="7"/>
  <c r="P124" i="7"/>
  <c r="BK124" i="7"/>
  <c r="J124" i="7"/>
  <c r="BE124" i="7" s="1"/>
  <c r="BI121" i="7"/>
  <c r="BH121" i="7"/>
  <c r="BG121" i="7"/>
  <c r="BF121" i="7"/>
  <c r="T121" i="7"/>
  <c r="R121" i="7"/>
  <c r="P121" i="7"/>
  <c r="BK121" i="7"/>
  <c r="J121" i="7"/>
  <c r="BE121" i="7"/>
  <c r="BI118" i="7"/>
  <c r="BH118" i="7"/>
  <c r="BG118" i="7"/>
  <c r="BF118" i="7"/>
  <c r="T118" i="7"/>
  <c r="T117" i="7" s="1"/>
  <c r="R118" i="7"/>
  <c r="R117" i="7"/>
  <c r="P118" i="7"/>
  <c r="P117" i="7" s="1"/>
  <c r="BK118" i="7"/>
  <c r="BK117" i="7" s="1"/>
  <c r="J117" i="7" s="1"/>
  <c r="J63" i="7" s="1"/>
  <c r="J118" i="7"/>
  <c r="BE118" i="7" s="1"/>
  <c r="BI114" i="7"/>
  <c r="BH114" i="7"/>
  <c r="BG114" i="7"/>
  <c r="BF114" i="7"/>
  <c r="T114" i="7"/>
  <c r="R114" i="7"/>
  <c r="P114" i="7"/>
  <c r="BK114" i="7"/>
  <c r="J114" i="7"/>
  <c r="BE114" i="7" s="1"/>
  <c r="BI111" i="7"/>
  <c r="BH111" i="7"/>
  <c r="BG111" i="7"/>
  <c r="BF111" i="7"/>
  <c r="T111" i="7"/>
  <c r="R111" i="7"/>
  <c r="P111" i="7"/>
  <c r="BK111" i="7"/>
  <c r="J111" i="7"/>
  <c r="BE111" i="7"/>
  <c r="BI109" i="7"/>
  <c r="BH109" i="7"/>
  <c r="BG109" i="7"/>
  <c r="BF109" i="7"/>
  <c r="T109" i="7"/>
  <c r="R109" i="7"/>
  <c r="P109" i="7"/>
  <c r="BK109" i="7"/>
  <c r="J109" i="7"/>
  <c r="BE109" i="7" s="1"/>
  <c r="BI107" i="7"/>
  <c r="BH107" i="7"/>
  <c r="BG107" i="7"/>
  <c r="BF107" i="7"/>
  <c r="T107" i="7"/>
  <c r="R107" i="7"/>
  <c r="R106" i="7" s="1"/>
  <c r="P107" i="7"/>
  <c r="BK107" i="7"/>
  <c r="BK106" i="7" s="1"/>
  <c r="J106" i="7" s="1"/>
  <c r="J62" i="7" s="1"/>
  <c r="J107" i="7"/>
  <c r="BE107" i="7"/>
  <c r="BI103" i="7"/>
  <c r="BH103" i="7"/>
  <c r="BG103" i="7"/>
  <c r="BF103" i="7"/>
  <c r="T103" i="7"/>
  <c r="R103" i="7"/>
  <c r="P103" i="7"/>
  <c r="BK103" i="7"/>
  <c r="J103" i="7"/>
  <c r="BE103" i="7"/>
  <c r="BI101" i="7"/>
  <c r="BH101" i="7"/>
  <c r="BG101" i="7"/>
  <c r="BF101" i="7"/>
  <c r="T101" i="7"/>
  <c r="R101" i="7"/>
  <c r="P101" i="7"/>
  <c r="BK101" i="7"/>
  <c r="J101" i="7"/>
  <c r="BE101" i="7" s="1"/>
  <c r="BI99" i="7"/>
  <c r="BH99" i="7"/>
  <c r="BG99" i="7"/>
  <c r="BF99" i="7"/>
  <c r="T99" i="7"/>
  <c r="R99" i="7"/>
  <c r="P99" i="7"/>
  <c r="BK99" i="7"/>
  <c r="J99" i="7"/>
  <c r="BE99" i="7"/>
  <c r="BI97" i="7"/>
  <c r="BH97" i="7"/>
  <c r="BG97" i="7"/>
  <c r="BF97" i="7"/>
  <c r="T97" i="7"/>
  <c r="R97" i="7"/>
  <c r="P97" i="7"/>
  <c r="BK97" i="7"/>
  <c r="J97" i="7"/>
  <c r="BE97" i="7" s="1"/>
  <c r="BI95" i="7"/>
  <c r="BH95" i="7"/>
  <c r="BG95" i="7"/>
  <c r="BF95" i="7"/>
  <c r="T95" i="7"/>
  <c r="R95" i="7"/>
  <c r="P95" i="7"/>
  <c r="BK95" i="7"/>
  <c r="J95" i="7"/>
  <c r="BE95" i="7"/>
  <c r="BI93" i="7"/>
  <c r="BH93" i="7"/>
  <c r="BG93" i="7"/>
  <c r="BF93" i="7"/>
  <c r="T93" i="7"/>
  <c r="R93" i="7"/>
  <c r="P93" i="7"/>
  <c r="BK93" i="7"/>
  <c r="J93" i="7"/>
  <c r="BE93" i="7" s="1"/>
  <c r="BI91" i="7"/>
  <c r="BH91" i="7"/>
  <c r="BG91" i="7"/>
  <c r="BF91" i="7"/>
  <c r="T91" i="7"/>
  <c r="R91" i="7"/>
  <c r="P91" i="7"/>
  <c r="BK91" i="7"/>
  <c r="J91" i="7"/>
  <c r="BE91" i="7" s="1"/>
  <c r="BI89" i="7"/>
  <c r="BH89" i="7"/>
  <c r="BG89" i="7"/>
  <c r="BF89" i="7"/>
  <c r="T89" i="7"/>
  <c r="R89" i="7"/>
  <c r="P89" i="7"/>
  <c r="BK89" i="7"/>
  <c r="J89" i="7"/>
  <c r="BE89" i="7" s="1"/>
  <c r="BI87" i="7"/>
  <c r="BH87" i="7"/>
  <c r="F36" i="7" s="1"/>
  <c r="BC60" i="1" s="1"/>
  <c r="BG87" i="7"/>
  <c r="F35" i="7" s="1"/>
  <c r="BB60" i="1" s="1"/>
  <c r="BF87" i="7"/>
  <c r="F34" i="7" s="1"/>
  <c r="BA60" i="1" s="1"/>
  <c r="T87" i="7"/>
  <c r="R87" i="7"/>
  <c r="R86" i="7" s="1"/>
  <c r="R85" i="7" s="1"/>
  <c r="R84" i="7" s="1"/>
  <c r="P87" i="7"/>
  <c r="BK87" i="7"/>
  <c r="J87" i="7"/>
  <c r="BE87" i="7"/>
  <c r="J81" i="7"/>
  <c r="F80" i="7"/>
  <c r="F78" i="7"/>
  <c r="E76" i="7"/>
  <c r="J55" i="7"/>
  <c r="F54" i="7"/>
  <c r="F52" i="7"/>
  <c r="E50" i="7"/>
  <c r="J21" i="7"/>
  <c r="E21" i="7"/>
  <c r="J80" i="7" s="1"/>
  <c r="J54" i="7"/>
  <c r="J20" i="7"/>
  <c r="J18" i="7"/>
  <c r="E18" i="7"/>
  <c r="F81" i="7"/>
  <c r="F55" i="7"/>
  <c r="J17" i="7"/>
  <c r="J12" i="7"/>
  <c r="J78" i="7"/>
  <c r="J52" i="7"/>
  <c r="E7" i="7"/>
  <c r="E74" i="7" s="1"/>
  <c r="J37" i="6"/>
  <c r="J36" i="6"/>
  <c r="AY59" i="1" s="1"/>
  <c r="J35" i="6"/>
  <c r="AX59" i="1"/>
  <c r="BI208" i="6"/>
  <c r="BH208" i="6"/>
  <c r="BG208" i="6"/>
  <c r="BF208" i="6"/>
  <c r="T208" i="6"/>
  <c r="R208" i="6"/>
  <c r="P208" i="6"/>
  <c r="BK208" i="6"/>
  <c r="J208" i="6"/>
  <c r="BE208" i="6" s="1"/>
  <c r="BI205" i="6"/>
  <c r="BH205" i="6"/>
  <c r="BG205" i="6"/>
  <c r="BF205" i="6"/>
  <c r="T205" i="6"/>
  <c r="R205" i="6"/>
  <c r="P205" i="6"/>
  <c r="BK205" i="6"/>
  <c r="J205" i="6"/>
  <c r="BE205" i="6"/>
  <c r="BI202" i="6"/>
  <c r="BH202" i="6"/>
  <c r="BG202" i="6"/>
  <c r="BF202" i="6"/>
  <c r="T202" i="6"/>
  <c r="R202" i="6"/>
  <c r="P202" i="6"/>
  <c r="BK202" i="6"/>
  <c r="J202" i="6"/>
  <c r="BE202" i="6"/>
  <c r="BI199" i="6"/>
  <c r="BH199" i="6"/>
  <c r="BG199" i="6"/>
  <c r="BF199" i="6"/>
  <c r="T199" i="6"/>
  <c r="T198" i="6"/>
  <c r="R199" i="6"/>
  <c r="R198" i="6" s="1"/>
  <c r="P199" i="6"/>
  <c r="P198" i="6" s="1"/>
  <c r="BK199" i="6"/>
  <c r="BK198" i="6" s="1"/>
  <c r="J198" i="6" s="1"/>
  <c r="J65" i="6" s="1"/>
  <c r="J199" i="6"/>
  <c r="BE199" i="6" s="1"/>
  <c r="BI195" i="6"/>
  <c r="BH195" i="6"/>
  <c r="BG195" i="6"/>
  <c r="BF195" i="6"/>
  <c r="T195" i="6"/>
  <c r="R195" i="6"/>
  <c r="P195" i="6"/>
  <c r="BK195" i="6"/>
  <c r="J195" i="6"/>
  <c r="BE195" i="6" s="1"/>
  <c r="BI193" i="6"/>
  <c r="BH193" i="6"/>
  <c r="BG193" i="6"/>
  <c r="BF193" i="6"/>
  <c r="T193" i="6"/>
  <c r="R193" i="6"/>
  <c r="P193" i="6"/>
  <c r="BK193" i="6"/>
  <c r="J193" i="6"/>
  <c r="BE193" i="6"/>
  <c r="BI190" i="6"/>
  <c r="BH190" i="6"/>
  <c r="BG190" i="6"/>
  <c r="BF190" i="6"/>
  <c r="T190" i="6"/>
  <c r="R190" i="6"/>
  <c r="P190" i="6"/>
  <c r="BK190" i="6"/>
  <c r="J190" i="6"/>
  <c r="BE190" i="6"/>
  <c r="BI185" i="6"/>
  <c r="BH185" i="6"/>
  <c r="BG185" i="6"/>
  <c r="BF185" i="6"/>
  <c r="T185" i="6"/>
  <c r="R185" i="6"/>
  <c r="R184" i="6" s="1"/>
  <c r="P185" i="6"/>
  <c r="BK185" i="6"/>
  <c r="BK184" i="6"/>
  <c r="J184" i="6" s="1"/>
  <c r="J64" i="6" s="1"/>
  <c r="J185" i="6"/>
  <c r="BE185" i="6"/>
  <c r="BI178" i="6"/>
  <c r="BH178" i="6"/>
  <c r="BG178" i="6"/>
  <c r="BF178" i="6"/>
  <c r="T178" i="6"/>
  <c r="R178" i="6"/>
  <c r="P178" i="6"/>
  <c r="BK178" i="6"/>
  <c r="J178" i="6"/>
  <c r="BE178" i="6"/>
  <c r="BI172" i="6"/>
  <c r="BH172" i="6"/>
  <c r="BG172" i="6"/>
  <c r="BF172" i="6"/>
  <c r="T172" i="6"/>
  <c r="R172" i="6"/>
  <c r="P172" i="6"/>
  <c r="BK172" i="6"/>
  <c r="J172" i="6"/>
  <c r="BE172" i="6"/>
  <c r="BI167" i="6"/>
  <c r="BH167" i="6"/>
  <c r="BG167" i="6"/>
  <c r="BF167" i="6"/>
  <c r="T167" i="6"/>
  <c r="R167" i="6"/>
  <c r="P167" i="6"/>
  <c r="BK167" i="6"/>
  <c r="J167" i="6"/>
  <c r="BE167" i="6"/>
  <c r="BI161" i="6"/>
  <c r="BH161" i="6"/>
  <c r="BG161" i="6"/>
  <c r="BF161" i="6"/>
  <c r="T161" i="6"/>
  <c r="R161" i="6"/>
  <c r="P161" i="6"/>
  <c r="BK161" i="6"/>
  <c r="J161" i="6"/>
  <c r="BE161" i="6" s="1"/>
  <c r="BI155" i="6"/>
  <c r="BH155" i="6"/>
  <c r="BG155" i="6"/>
  <c r="BF155" i="6"/>
  <c r="T155" i="6"/>
  <c r="R155" i="6"/>
  <c r="P155" i="6"/>
  <c r="BK155" i="6"/>
  <c r="J155" i="6"/>
  <c r="BE155" i="6" s="1"/>
  <c r="BI150" i="6"/>
  <c r="BH150" i="6"/>
  <c r="BG150" i="6"/>
  <c r="BF150" i="6"/>
  <c r="T150" i="6"/>
  <c r="R150" i="6"/>
  <c r="P150" i="6"/>
  <c r="BK150" i="6"/>
  <c r="J150" i="6"/>
  <c r="BE150" i="6"/>
  <c r="BI145" i="6"/>
  <c r="BH145" i="6"/>
  <c r="BG145" i="6"/>
  <c r="BF145" i="6"/>
  <c r="T145" i="6"/>
  <c r="R145" i="6"/>
  <c r="P145" i="6"/>
  <c r="BK145" i="6"/>
  <c r="J145" i="6"/>
  <c r="BE145" i="6"/>
  <c r="BI140" i="6"/>
  <c r="BH140" i="6"/>
  <c r="BG140" i="6"/>
  <c r="BF140" i="6"/>
  <c r="T140" i="6"/>
  <c r="R140" i="6"/>
  <c r="P140" i="6"/>
  <c r="BK140" i="6"/>
  <c r="J140" i="6"/>
  <c r="BE140" i="6"/>
  <c r="BI135" i="6"/>
  <c r="BH135" i="6"/>
  <c r="BG135" i="6"/>
  <c r="BF135" i="6"/>
  <c r="T135" i="6"/>
  <c r="R135" i="6"/>
  <c r="P135" i="6"/>
  <c r="BK135" i="6"/>
  <c r="J135" i="6"/>
  <c r="BE135" i="6"/>
  <c r="BI130" i="6"/>
  <c r="BH130" i="6"/>
  <c r="BG130" i="6"/>
  <c r="BF130" i="6"/>
  <c r="T130" i="6"/>
  <c r="R130" i="6"/>
  <c r="P130" i="6"/>
  <c r="BK130" i="6"/>
  <c r="J130" i="6"/>
  <c r="BE130" i="6"/>
  <c r="BI127" i="6"/>
  <c r="BH127" i="6"/>
  <c r="BG127" i="6"/>
  <c r="BF127" i="6"/>
  <c r="T127" i="6"/>
  <c r="R127" i="6"/>
  <c r="P127" i="6"/>
  <c r="BK127" i="6"/>
  <c r="J127" i="6"/>
  <c r="BE127" i="6"/>
  <c r="BI124" i="6"/>
  <c r="BH124" i="6"/>
  <c r="BG124" i="6"/>
  <c r="BF124" i="6"/>
  <c r="T124" i="6"/>
  <c r="R124" i="6"/>
  <c r="P124" i="6"/>
  <c r="BK124" i="6"/>
  <c r="J124" i="6"/>
  <c r="BE124" i="6"/>
  <c r="BI122" i="6"/>
  <c r="BH122" i="6"/>
  <c r="BG122" i="6"/>
  <c r="BF122" i="6"/>
  <c r="T122" i="6"/>
  <c r="R122" i="6"/>
  <c r="P122" i="6"/>
  <c r="BK122" i="6"/>
  <c r="J122" i="6"/>
  <c r="BE122" i="6"/>
  <c r="BI120" i="6"/>
  <c r="BH120" i="6"/>
  <c r="BG120" i="6"/>
  <c r="BF120" i="6"/>
  <c r="T120" i="6"/>
  <c r="R120" i="6"/>
  <c r="R119" i="6" s="1"/>
  <c r="P120" i="6"/>
  <c r="BK120" i="6"/>
  <c r="BK119" i="6"/>
  <c r="J119" i="6" s="1"/>
  <c r="J62" i="6" s="1"/>
  <c r="J120" i="6"/>
  <c r="BE120" i="6"/>
  <c r="BI116" i="6"/>
  <c r="BH116" i="6"/>
  <c r="BG116" i="6"/>
  <c r="BF116" i="6"/>
  <c r="T116" i="6"/>
  <c r="R116" i="6"/>
  <c r="P116" i="6"/>
  <c r="BK116" i="6"/>
  <c r="J116" i="6"/>
  <c r="BE116" i="6"/>
  <c r="BI114" i="6"/>
  <c r="BH114" i="6"/>
  <c r="BG114" i="6"/>
  <c r="BF114" i="6"/>
  <c r="T114" i="6"/>
  <c r="R114" i="6"/>
  <c r="P114" i="6"/>
  <c r="BK114" i="6"/>
  <c r="J114" i="6"/>
  <c r="BE114" i="6"/>
  <c r="BI112" i="6"/>
  <c r="BH112" i="6"/>
  <c r="BG112" i="6"/>
  <c r="BF112" i="6"/>
  <c r="T112" i="6"/>
  <c r="R112" i="6"/>
  <c r="P112" i="6"/>
  <c r="BK112" i="6"/>
  <c r="J112" i="6"/>
  <c r="BE112" i="6"/>
  <c r="BI110" i="6"/>
  <c r="BH110" i="6"/>
  <c r="BG110" i="6"/>
  <c r="BF110" i="6"/>
  <c r="T110" i="6"/>
  <c r="R110" i="6"/>
  <c r="P110" i="6"/>
  <c r="BK110" i="6"/>
  <c r="J110" i="6"/>
  <c r="BE110" i="6"/>
  <c r="BI108" i="6"/>
  <c r="BH108" i="6"/>
  <c r="BG108" i="6"/>
  <c r="BF108" i="6"/>
  <c r="T108" i="6"/>
  <c r="R108" i="6"/>
  <c r="P108" i="6"/>
  <c r="BK108" i="6"/>
  <c r="J108" i="6"/>
  <c r="BE108" i="6"/>
  <c r="BI106" i="6"/>
  <c r="BH106" i="6"/>
  <c r="BG106" i="6"/>
  <c r="BF106" i="6"/>
  <c r="T106" i="6"/>
  <c r="R106" i="6"/>
  <c r="P106" i="6"/>
  <c r="BK106" i="6"/>
  <c r="J106" i="6"/>
  <c r="BE106" i="6"/>
  <c r="BI104" i="6"/>
  <c r="BH104" i="6"/>
  <c r="BG104" i="6"/>
  <c r="BF104" i="6"/>
  <c r="T104" i="6"/>
  <c r="R104" i="6"/>
  <c r="P104" i="6"/>
  <c r="BK104" i="6"/>
  <c r="J104" i="6"/>
  <c r="BE104" i="6"/>
  <c r="BI102" i="6"/>
  <c r="BH102" i="6"/>
  <c r="BG102" i="6"/>
  <c r="BF102" i="6"/>
  <c r="T102" i="6"/>
  <c r="R102" i="6"/>
  <c r="P102" i="6"/>
  <c r="BK102" i="6"/>
  <c r="J102" i="6"/>
  <c r="BE102" i="6"/>
  <c r="BI100" i="6"/>
  <c r="BH100" i="6"/>
  <c r="BG100" i="6"/>
  <c r="BF100" i="6"/>
  <c r="T100" i="6"/>
  <c r="R100" i="6"/>
  <c r="P100" i="6"/>
  <c r="BK100" i="6"/>
  <c r="J100" i="6"/>
  <c r="BE100" i="6"/>
  <c r="BI98" i="6"/>
  <c r="BH98" i="6"/>
  <c r="BG98" i="6"/>
  <c r="BF98" i="6"/>
  <c r="T98" i="6"/>
  <c r="R98" i="6"/>
  <c r="P98" i="6"/>
  <c r="BK98" i="6"/>
  <c r="J98" i="6"/>
  <c r="BE98" i="6"/>
  <c r="BI96" i="6"/>
  <c r="BH96" i="6"/>
  <c r="BG96" i="6"/>
  <c r="BF96" i="6"/>
  <c r="T96" i="6"/>
  <c r="R96" i="6"/>
  <c r="P96" i="6"/>
  <c r="BK96" i="6"/>
  <c r="J96" i="6"/>
  <c r="BE96" i="6"/>
  <c r="BI94" i="6"/>
  <c r="BH94" i="6"/>
  <c r="BG94" i="6"/>
  <c r="BF94" i="6"/>
  <c r="T94" i="6"/>
  <c r="R94" i="6"/>
  <c r="P94" i="6"/>
  <c r="BK94" i="6"/>
  <c r="J94" i="6"/>
  <c r="BE94" i="6"/>
  <c r="BI92" i="6"/>
  <c r="BH92" i="6"/>
  <c r="BG92" i="6"/>
  <c r="BF92" i="6"/>
  <c r="T92" i="6"/>
  <c r="R92" i="6"/>
  <c r="P92" i="6"/>
  <c r="BK92" i="6"/>
  <c r="J92" i="6"/>
  <c r="BE92" i="6"/>
  <c r="BI90" i="6"/>
  <c r="BH90" i="6"/>
  <c r="BG90" i="6"/>
  <c r="BF90" i="6"/>
  <c r="T90" i="6"/>
  <c r="R90" i="6"/>
  <c r="P90" i="6"/>
  <c r="BK90" i="6"/>
  <c r="J90" i="6"/>
  <c r="BE90" i="6"/>
  <c r="BI88" i="6"/>
  <c r="BH88" i="6"/>
  <c r="F36" i="6" s="1"/>
  <c r="BC59" i="1" s="1"/>
  <c r="BG88" i="6"/>
  <c r="F35" i="6"/>
  <c r="BB59" i="1" s="1"/>
  <c r="BF88" i="6"/>
  <c r="T88" i="6"/>
  <c r="R88" i="6"/>
  <c r="P88" i="6"/>
  <c r="BK88" i="6"/>
  <c r="J88" i="6"/>
  <c r="BE88" i="6" s="1"/>
  <c r="J82" i="6"/>
  <c r="F81" i="6"/>
  <c r="F79" i="6"/>
  <c r="E77" i="6"/>
  <c r="J55" i="6"/>
  <c r="F54" i="6"/>
  <c r="F52" i="6"/>
  <c r="E50" i="6"/>
  <c r="J21" i="6"/>
  <c r="E21" i="6"/>
  <c r="J54" i="6" s="1"/>
  <c r="J20" i="6"/>
  <c r="J18" i="6"/>
  <c r="E18" i="6"/>
  <c r="F55" i="6" s="1"/>
  <c r="J17" i="6"/>
  <c r="J12" i="6"/>
  <c r="J52" i="6" s="1"/>
  <c r="E7" i="6"/>
  <c r="E48" i="6" s="1"/>
  <c r="J37" i="5"/>
  <c r="J36" i="5"/>
  <c r="AY58" i="1" s="1"/>
  <c r="J35" i="5"/>
  <c r="AX58" i="1" s="1"/>
  <c r="BI114" i="5"/>
  <c r="BH114" i="5"/>
  <c r="BG114" i="5"/>
  <c r="BF114" i="5"/>
  <c r="T114" i="5"/>
  <c r="R114" i="5"/>
  <c r="P114" i="5"/>
  <c r="BK114" i="5"/>
  <c r="J114" i="5"/>
  <c r="BE114" i="5" s="1"/>
  <c r="BI111" i="5"/>
  <c r="BH111" i="5"/>
  <c r="BG111" i="5"/>
  <c r="BF111" i="5"/>
  <c r="T111" i="5"/>
  <c r="R111" i="5"/>
  <c r="P111" i="5"/>
  <c r="BK111" i="5"/>
  <c r="J111" i="5"/>
  <c r="BE111" i="5"/>
  <c r="BI106" i="5"/>
  <c r="BH106" i="5"/>
  <c r="BG106" i="5"/>
  <c r="BF106" i="5"/>
  <c r="T106" i="5"/>
  <c r="R106" i="5"/>
  <c r="P106" i="5"/>
  <c r="BK106" i="5"/>
  <c r="J106" i="5"/>
  <c r="BE106" i="5" s="1"/>
  <c r="BI99" i="5"/>
  <c r="BH99" i="5"/>
  <c r="BG99" i="5"/>
  <c r="BF99" i="5"/>
  <c r="T99" i="5"/>
  <c r="R99" i="5"/>
  <c r="P99" i="5"/>
  <c r="BK99" i="5"/>
  <c r="J99" i="5"/>
  <c r="BE99" i="5" s="1"/>
  <c r="BI93" i="5"/>
  <c r="BH93" i="5"/>
  <c r="BG93" i="5"/>
  <c r="BF93" i="5"/>
  <c r="T93" i="5"/>
  <c r="R93" i="5"/>
  <c r="P93" i="5"/>
  <c r="BK93" i="5"/>
  <c r="J93" i="5"/>
  <c r="BE93" i="5" s="1"/>
  <c r="BI90" i="5"/>
  <c r="F37" i="5" s="1"/>
  <c r="BD58" i="1" s="1"/>
  <c r="BH90" i="5"/>
  <c r="BG90" i="5"/>
  <c r="BF90" i="5"/>
  <c r="T90" i="5"/>
  <c r="R90" i="5"/>
  <c r="P90" i="5"/>
  <c r="BK90" i="5"/>
  <c r="J90" i="5"/>
  <c r="BE90" i="5" s="1"/>
  <c r="BI87" i="5"/>
  <c r="BH87" i="5"/>
  <c r="F36" i="5" s="1"/>
  <c r="BC58" i="1" s="1"/>
  <c r="BG87" i="5"/>
  <c r="BF87" i="5"/>
  <c r="F34" i="5" s="1"/>
  <c r="BA58" i="1" s="1"/>
  <c r="T87" i="5"/>
  <c r="T86" i="5" s="1"/>
  <c r="T85" i="5" s="1"/>
  <c r="R87" i="5"/>
  <c r="R86" i="5" s="1"/>
  <c r="R85" i="5" s="1"/>
  <c r="P87" i="5"/>
  <c r="BK87" i="5"/>
  <c r="BK86" i="5" s="1"/>
  <c r="J87" i="5"/>
  <c r="BE87" i="5" s="1"/>
  <c r="J80" i="5"/>
  <c r="F79" i="5"/>
  <c r="F77" i="5"/>
  <c r="E75" i="5"/>
  <c r="J55" i="5"/>
  <c r="F54" i="5"/>
  <c r="F52" i="5"/>
  <c r="E50" i="5"/>
  <c r="J21" i="5"/>
  <c r="E21" i="5"/>
  <c r="J54" i="5" s="1"/>
  <c r="J20" i="5"/>
  <c r="J18" i="5"/>
  <c r="E18" i="5"/>
  <c r="F55" i="5" s="1"/>
  <c r="J17" i="5"/>
  <c r="J12" i="5"/>
  <c r="J52" i="5" s="1"/>
  <c r="E7" i="5"/>
  <c r="E48" i="5" s="1"/>
  <c r="E73" i="5"/>
  <c r="J37" i="4"/>
  <c r="J36" i="4"/>
  <c r="AY57" i="1" s="1"/>
  <c r="J35" i="4"/>
  <c r="AX57" i="1" s="1"/>
  <c r="BI134" i="4"/>
  <c r="BH134" i="4"/>
  <c r="BG134" i="4"/>
  <c r="BF134" i="4"/>
  <c r="T134" i="4"/>
  <c r="R134" i="4"/>
  <c r="P134" i="4"/>
  <c r="BK134" i="4"/>
  <c r="J134" i="4"/>
  <c r="BE134" i="4" s="1"/>
  <c r="BI131" i="4"/>
  <c r="BH131" i="4"/>
  <c r="BG131" i="4"/>
  <c r="BF131" i="4"/>
  <c r="T131" i="4"/>
  <c r="R131" i="4"/>
  <c r="P131" i="4"/>
  <c r="BK131" i="4"/>
  <c r="J131" i="4"/>
  <c r="BE131" i="4" s="1"/>
  <c r="BI128" i="4"/>
  <c r="BH128" i="4"/>
  <c r="BG128" i="4"/>
  <c r="BF128" i="4"/>
  <c r="T128" i="4"/>
  <c r="T127" i="4" s="1"/>
  <c r="R128" i="4"/>
  <c r="P128" i="4"/>
  <c r="P127" i="4"/>
  <c r="BK128" i="4"/>
  <c r="J128" i="4"/>
  <c r="BE128" i="4" s="1"/>
  <c r="BI121" i="4"/>
  <c r="BH121" i="4"/>
  <c r="BG121" i="4"/>
  <c r="BF121" i="4"/>
  <c r="T121" i="4"/>
  <c r="R121" i="4"/>
  <c r="P121" i="4"/>
  <c r="BK121" i="4"/>
  <c r="J121" i="4"/>
  <c r="BE121" i="4"/>
  <c r="BI116" i="4"/>
  <c r="BH116" i="4"/>
  <c r="BG116" i="4"/>
  <c r="BF116" i="4"/>
  <c r="T116" i="4"/>
  <c r="R116" i="4"/>
  <c r="P116" i="4"/>
  <c r="BK116" i="4"/>
  <c r="J116" i="4"/>
  <c r="BE116" i="4"/>
  <c r="BI111" i="4"/>
  <c r="BH111" i="4"/>
  <c r="BG111" i="4"/>
  <c r="BF111" i="4"/>
  <c r="T111" i="4"/>
  <c r="R111" i="4"/>
  <c r="P111" i="4"/>
  <c r="BK111" i="4"/>
  <c r="J111" i="4"/>
  <c r="BE111" i="4"/>
  <c r="BI108" i="4"/>
  <c r="BH108" i="4"/>
  <c r="BG108" i="4"/>
  <c r="BF108" i="4"/>
  <c r="T108" i="4"/>
  <c r="R108" i="4"/>
  <c r="P108" i="4"/>
  <c r="BK108" i="4"/>
  <c r="J108" i="4"/>
  <c r="BE108" i="4"/>
  <c r="BI105" i="4"/>
  <c r="BH105" i="4"/>
  <c r="BG105" i="4"/>
  <c r="BF105" i="4"/>
  <c r="T105" i="4"/>
  <c r="T104" i="4"/>
  <c r="R105" i="4"/>
  <c r="P105" i="4"/>
  <c r="P104" i="4" s="1"/>
  <c r="BK105" i="4"/>
  <c r="J105" i="4"/>
  <c r="BE105" i="4" s="1"/>
  <c r="BI101" i="4"/>
  <c r="BH101" i="4"/>
  <c r="BG101" i="4"/>
  <c r="BF101" i="4"/>
  <c r="T101" i="4"/>
  <c r="R101" i="4"/>
  <c r="P101" i="4"/>
  <c r="BK101" i="4"/>
  <c r="J101" i="4"/>
  <c r="BE101" i="4" s="1"/>
  <c r="BI98" i="4"/>
  <c r="BH98" i="4"/>
  <c r="BG98" i="4"/>
  <c r="BF98" i="4"/>
  <c r="T98" i="4"/>
  <c r="R98" i="4"/>
  <c r="P98" i="4"/>
  <c r="BK98" i="4"/>
  <c r="J98" i="4"/>
  <c r="BE98" i="4" s="1"/>
  <c r="BI95" i="4"/>
  <c r="BH95" i="4"/>
  <c r="BG95" i="4"/>
  <c r="BF95" i="4"/>
  <c r="T95" i="4"/>
  <c r="R95" i="4"/>
  <c r="P95" i="4"/>
  <c r="BK95" i="4"/>
  <c r="J95" i="4"/>
  <c r="BE95" i="4" s="1"/>
  <c r="BI93" i="4"/>
  <c r="BH93" i="4"/>
  <c r="BG93" i="4"/>
  <c r="BF93" i="4"/>
  <c r="T93" i="4"/>
  <c r="R93" i="4"/>
  <c r="P93" i="4"/>
  <c r="BK93" i="4"/>
  <c r="J93" i="4"/>
  <c r="BE93" i="4" s="1"/>
  <c r="BI91" i="4"/>
  <c r="BH91" i="4"/>
  <c r="BG91" i="4"/>
  <c r="BF91" i="4"/>
  <c r="T91" i="4"/>
  <c r="T90" i="4" s="1"/>
  <c r="R91" i="4"/>
  <c r="P91" i="4"/>
  <c r="P90" i="4"/>
  <c r="BK91" i="4"/>
  <c r="J91" i="4"/>
  <c r="BE91" i="4" s="1"/>
  <c r="BI87" i="4"/>
  <c r="F37" i="4"/>
  <c r="BD57" i="1" s="1"/>
  <c r="BH87" i="4"/>
  <c r="BG87" i="4"/>
  <c r="F35" i="4" s="1"/>
  <c r="BB57" i="1" s="1"/>
  <c r="BF87" i="4"/>
  <c r="J34" i="4" s="1"/>
  <c r="AW57" i="1" s="1"/>
  <c r="T87" i="4"/>
  <c r="R87" i="4"/>
  <c r="P87" i="4"/>
  <c r="BK87" i="4"/>
  <c r="J87" i="4"/>
  <c r="BE87" i="4" s="1"/>
  <c r="J81" i="4"/>
  <c r="F80" i="4"/>
  <c r="F78" i="4"/>
  <c r="E76" i="4"/>
  <c r="J55" i="4"/>
  <c r="F54" i="4"/>
  <c r="F52" i="4"/>
  <c r="E50" i="4"/>
  <c r="J21" i="4"/>
  <c r="E21" i="4"/>
  <c r="J80" i="4" s="1"/>
  <c r="J54" i="4"/>
  <c r="J20" i="4"/>
  <c r="J18" i="4"/>
  <c r="E18" i="4"/>
  <c r="F55" i="4" s="1"/>
  <c r="F81" i="4"/>
  <c r="J17" i="4"/>
  <c r="J12" i="4"/>
  <c r="J52" i="4" s="1"/>
  <c r="E7" i="4"/>
  <c r="E48" i="4" s="1"/>
  <c r="J37" i="3"/>
  <c r="J36" i="3"/>
  <c r="AY56" i="1" s="1"/>
  <c r="J35" i="3"/>
  <c r="AX56" i="1" s="1"/>
  <c r="BI160" i="3"/>
  <c r="BH160" i="3"/>
  <c r="BG160" i="3"/>
  <c r="BF160" i="3"/>
  <c r="T160" i="3"/>
  <c r="R160" i="3"/>
  <c r="P160" i="3"/>
  <c r="BK160" i="3"/>
  <c r="J160" i="3"/>
  <c r="BE160" i="3"/>
  <c r="BI157" i="3"/>
  <c r="BH157" i="3"/>
  <c r="BG157" i="3"/>
  <c r="BF157" i="3"/>
  <c r="T157" i="3"/>
  <c r="R157" i="3"/>
  <c r="P157" i="3"/>
  <c r="BK157" i="3"/>
  <c r="J157" i="3"/>
  <c r="BE157" i="3" s="1"/>
  <c r="BI154" i="3"/>
  <c r="BH154" i="3"/>
  <c r="BG154" i="3"/>
  <c r="BF154" i="3"/>
  <c r="T154" i="3"/>
  <c r="R154" i="3"/>
  <c r="P154" i="3"/>
  <c r="BK154" i="3"/>
  <c r="J154" i="3"/>
  <c r="BE154" i="3" s="1"/>
  <c r="BI148" i="3"/>
  <c r="BH148" i="3"/>
  <c r="BG148" i="3"/>
  <c r="BF148" i="3"/>
  <c r="T148" i="3"/>
  <c r="R148" i="3"/>
  <c r="P148" i="3"/>
  <c r="BK148" i="3"/>
  <c r="J148" i="3"/>
  <c r="BE148" i="3" s="1"/>
  <c r="BI142" i="3"/>
  <c r="BH142" i="3"/>
  <c r="BG142" i="3"/>
  <c r="BF142" i="3"/>
  <c r="T142" i="3"/>
  <c r="R142" i="3"/>
  <c r="P142" i="3"/>
  <c r="BK142" i="3"/>
  <c r="J142" i="3"/>
  <c r="BE142" i="3" s="1"/>
  <c r="BI136" i="3"/>
  <c r="BH136" i="3"/>
  <c r="BG136" i="3"/>
  <c r="BF136" i="3"/>
  <c r="T136" i="3"/>
  <c r="R136" i="3"/>
  <c r="P136" i="3"/>
  <c r="BK136" i="3"/>
  <c r="J136" i="3"/>
  <c r="BE136" i="3"/>
  <c r="BI133" i="3"/>
  <c r="BH133" i="3"/>
  <c r="BG133" i="3"/>
  <c r="BF133" i="3"/>
  <c r="T133" i="3"/>
  <c r="R133" i="3"/>
  <c r="P133" i="3"/>
  <c r="BK133" i="3"/>
  <c r="J133" i="3"/>
  <c r="BE133" i="3" s="1"/>
  <c r="BI130" i="3"/>
  <c r="BH130" i="3"/>
  <c r="BG130" i="3"/>
  <c r="BF130" i="3"/>
  <c r="T130" i="3"/>
  <c r="R130" i="3"/>
  <c r="P130" i="3"/>
  <c r="BK130" i="3"/>
  <c r="BK129" i="3" s="1"/>
  <c r="J130" i="3"/>
  <c r="BE130" i="3" s="1"/>
  <c r="BI126" i="3"/>
  <c r="BH126" i="3"/>
  <c r="BG126" i="3"/>
  <c r="BF126" i="3"/>
  <c r="T126" i="3"/>
  <c r="R126" i="3"/>
  <c r="P126" i="3"/>
  <c r="BK126" i="3"/>
  <c r="J126" i="3"/>
  <c r="BE126" i="3"/>
  <c r="BI123" i="3"/>
  <c r="BH123" i="3"/>
  <c r="BG123" i="3"/>
  <c r="BF123" i="3"/>
  <c r="T123" i="3"/>
  <c r="R123" i="3"/>
  <c r="P123" i="3"/>
  <c r="BK123" i="3"/>
  <c r="J123" i="3"/>
  <c r="BE123" i="3" s="1"/>
  <c r="BI121" i="3"/>
  <c r="BH121" i="3"/>
  <c r="BG121" i="3"/>
  <c r="BF121" i="3"/>
  <c r="T121" i="3"/>
  <c r="R121" i="3"/>
  <c r="P121" i="3"/>
  <c r="BK121" i="3"/>
  <c r="J121" i="3"/>
  <c r="BE121" i="3"/>
  <c r="BI119" i="3"/>
  <c r="BH119" i="3"/>
  <c r="BG119" i="3"/>
  <c r="BF119" i="3"/>
  <c r="T119" i="3"/>
  <c r="T118" i="3" s="1"/>
  <c r="R119" i="3"/>
  <c r="R118" i="3" s="1"/>
  <c r="P119" i="3"/>
  <c r="P118" i="3" s="1"/>
  <c r="BK119" i="3"/>
  <c r="BK118" i="3" s="1"/>
  <c r="J118" i="3" s="1"/>
  <c r="J62" i="3" s="1"/>
  <c r="J119" i="3"/>
  <c r="BE119" i="3"/>
  <c r="BI115" i="3"/>
  <c r="BH115" i="3"/>
  <c r="BG115" i="3"/>
  <c r="BF115" i="3"/>
  <c r="T115" i="3"/>
  <c r="R115" i="3"/>
  <c r="P115" i="3"/>
  <c r="BK115" i="3"/>
  <c r="J115" i="3"/>
  <c r="BE115" i="3" s="1"/>
  <c r="BI113" i="3"/>
  <c r="BH113" i="3"/>
  <c r="BG113" i="3"/>
  <c r="BF113" i="3"/>
  <c r="T113" i="3"/>
  <c r="R113" i="3"/>
  <c r="P113" i="3"/>
  <c r="BK113" i="3"/>
  <c r="J113" i="3"/>
  <c r="BE113" i="3"/>
  <c r="BI111" i="3"/>
  <c r="BH111" i="3"/>
  <c r="BG111" i="3"/>
  <c r="BF111" i="3"/>
  <c r="T111" i="3"/>
  <c r="R111" i="3"/>
  <c r="P111" i="3"/>
  <c r="BK111" i="3"/>
  <c r="J111" i="3"/>
  <c r="BE111" i="3" s="1"/>
  <c r="BI109" i="3"/>
  <c r="BH109" i="3"/>
  <c r="BG109" i="3"/>
  <c r="BF109" i="3"/>
  <c r="T109" i="3"/>
  <c r="R109" i="3"/>
  <c r="P109" i="3"/>
  <c r="BK109" i="3"/>
  <c r="J109" i="3"/>
  <c r="BE109" i="3" s="1"/>
  <c r="BI107" i="3"/>
  <c r="BH107" i="3"/>
  <c r="BG107" i="3"/>
  <c r="BF107" i="3"/>
  <c r="T107" i="3"/>
  <c r="R107" i="3"/>
  <c r="P107" i="3"/>
  <c r="BK107" i="3"/>
  <c r="J107" i="3"/>
  <c r="BE107" i="3" s="1"/>
  <c r="BI105" i="3"/>
  <c r="BH105" i="3"/>
  <c r="BG105" i="3"/>
  <c r="BF105" i="3"/>
  <c r="T105" i="3"/>
  <c r="R105" i="3"/>
  <c r="P105" i="3"/>
  <c r="BK105" i="3"/>
  <c r="J105" i="3"/>
  <c r="BE105" i="3"/>
  <c r="BI103" i="3"/>
  <c r="BH103" i="3"/>
  <c r="BG103" i="3"/>
  <c r="BF103" i="3"/>
  <c r="T103" i="3"/>
  <c r="R103" i="3"/>
  <c r="P103" i="3"/>
  <c r="BK103" i="3"/>
  <c r="J103" i="3"/>
  <c r="BE103" i="3" s="1"/>
  <c r="BI101" i="3"/>
  <c r="BH101" i="3"/>
  <c r="BG101" i="3"/>
  <c r="BF101" i="3"/>
  <c r="T101" i="3"/>
  <c r="R101" i="3"/>
  <c r="P101" i="3"/>
  <c r="BK101" i="3"/>
  <c r="J101" i="3"/>
  <c r="BE101" i="3" s="1"/>
  <c r="BI99" i="3"/>
  <c r="BH99" i="3"/>
  <c r="BG99" i="3"/>
  <c r="BF99" i="3"/>
  <c r="T99" i="3"/>
  <c r="R99" i="3"/>
  <c r="P99" i="3"/>
  <c r="BK99" i="3"/>
  <c r="J99" i="3"/>
  <c r="BE99" i="3" s="1"/>
  <c r="BI97" i="3"/>
  <c r="BH97" i="3"/>
  <c r="BG97" i="3"/>
  <c r="BF97" i="3"/>
  <c r="T97" i="3"/>
  <c r="R97" i="3"/>
  <c r="P97" i="3"/>
  <c r="BK97" i="3"/>
  <c r="J97" i="3"/>
  <c r="BE97" i="3"/>
  <c r="BI95" i="3"/>
  <c r="BH95" i="3"/>
  <c r="BG95" i="3"/>
  <c r="BF95" i="3"/>
  <c r="T95" i="3"/>
  <c r="R95" i="3"/>
  <c r="P95" i="3"/>
  <c r="BK95" i="3"/>
  <c r="J95" i="3"/>
  <c r="BE95" i="3" s="1"/>
  <c r="BI93" i="3"/>
  <c r="BH93" i="3"/>
  <c r="BG93" i="3"/>
  <c r="BF93" i="3"/>
  <c r="T93" i="3"/>
  <c r="R93" i="3"/>
  <c r="P93" i="3"/>
  <c r="BK93" i="3"/>
  <c r="J93" i="3"/>
  <c r="BE93" i="3"/>
  <c r="BI91" i="3"/>
  <c r="BH91" i="3"/>
  <c r="BG91" i="3"/>
  <c r="BF91" i="3"/>
  <c r="T91" i="3"/>
  <c r="R91" i="3"/>
  <c r="P91" i="3"/>
  <c r="BK91" i="3"/>
  <c r="J91" i="3"/>
  <c r="BE91" i="3" s="1"/>
  <c r="BI89" i="3"/>
  <c r="BH89" i="3"/>
  <c r="BG89" i="3"/>
  <c r="BF89" i="3"/>
  <c r="T89" i="3"/>
  <c r="R89" i="3"/>
  <c r="P89" i="3"/>
  <c r="BK89" i="3"/>
  <c r="J89" i="3"/>
  <c r="BE89" i="3"/>
  <c r="BI87" i="3"/>
  <c r="F37" i="3" s="1"/>
  <c r="BD56" i="1" s="1"/>
  <c r="BH87" i="3"/>
  <c r="F36" i="3" s="1"/>
  <c r="BC56" i="1" s="1"/>
  <c r="BG87" i="3"/>
  <c r="BF87" i="3"/>
  <c r="J34" i="3" s="1"/>
  <c r="AW56" i="1" s="1"/>
  <c r="T87" i="3"/>
  <c r="R87" i="3"/>
  <c r="P87" i="3"/>
  <c r="BK87" i="3"/>
  <c r="J87" i="3"/>
  <c r="BE87" i="3"/>
  <c r="J81" i="3"/>
  <c r="F80" i="3"/>
  <c r="F78" i="3"/>
  <c r="E76" i="3"/>
  <c r="J55" i="3"/>
  <c r="F54" i="3"/>
  <c r="F52" i="3"/>
  <c r="E50" i="3"/>
  <c r="J21" i="3"/>
  <c r="E21" i="3"/>
  <c r="J54" i="3" s="1"/>
  <c r="J20" i="3"/>
  <c r="J18" i="3"/>
  <c r="E18" i="3"/>
  <c r="F55" i="3" s="1"/>
  <c r="J17" i="3"/>
  <c r="J12" i="3"/>
  <c r="J52" i="3" s="1"/>
  <c r="E7" i="3"/>
  <c r="E48" i="3" s="1"/>
  <c r="J37" i="2"/>
  <c r="J36" i="2"/>
  <c r="AY55" i="1"/>
  <c r="J35" i="2"/>
  <c r="AX55" i="1" s="1"/>
  <c r="BI174" i="2"/>
  <c r="BH174" i="2"/>
  <c r="BG174" i="2"/>
  <c r="BF174" i="2"/>
  <c r="T174" i="2"/>
  <c r="R174" i="2"/>
  <c r="R167" i="2" s="1"/>
  <c r="P174" i="2"/>
  <c r="BK174" i="2"/>
  <c r="J174" i="2"/>
  <c r="BE174" i="2"/>
  <c r="BI171" i="2"/>
  <c r="BH171" i="2"/>
  <c r="BG171" i="2"/>
  <c r="BF171" i="2"/>
  <c r="T171" i="2"/>
  <c r="R171" i="2"/>
  <c r="P171" i="2"/>
  <c r="BK171" i="2"/>
  <c r="J171" i="2"/>
  <c r="BE171" i="2" s="1"/>
  <c r="BI168" i="2"/>
  <c r="BH168" i="2"/>
  <c r="BG168" i="2"/>
  <c r="BF168" i="2"/>
  <c r="T168" i="2"/>
  <c r="T167" i="2"/>
  <c r="R168" i="2"/>
  <c r="P168" i="2"/>
  <c r="P167" i="2"/>
  <c r="BK168" i="2"/>
  <c r="J168" i="2"/>
  <c r="BE168" i="2" s="1"/>
  <c r="BI164" i="2"/>
  <c r="BH164" i="2"/>
  <c r="BG164" i="2"/>
  <c r="BF164" i="2"/>
  <c r="T164" i="2"/>
  <c r="R164" i="2"/>
  <c r="P164" i="2"/>
  <c r="BK164" i="2"/>
  <c r="J164" i="2"/>
  <c r="BE164" i="2"/>
  <c r="BI162" i="2"/>
  <c r="BH162" i="2"/>
  <c r="BG162" i="2"/>
  <c r="BF162" i="2"/>
  <c r="T162" i="2"/>
  <c r="R162" i="2"/>
  <c r="P162" i="2"/>
  <c r="BK162" i="2"/>
  <c r="J162" i="2"/>
  <c r="BE162" i="2" s="1"/>
  <c r="BI157" i="2"/>
  <c r="BH157" i="2"/>
  <c r="BG157" i="2"/>
  <c r="BF157" i="2"/>
  <c r="T157" i="2"/>
  <c r="R157" i="2"/>
  <c r="P157" i="2"/>
  <c r="BK157" i="2"/>
  <c r="J157" i="2"/>
  <c r="BE157" i="2"/>
  <c r="BI154" i="2"/>
  <c r="BH154" i="2"/>
  <c r="BG154" i="2"/>
  <c r="BF154" i="2"/>
  <c r="T154" i="2"/>
  <c r="T153" i="2" s="1"/>
  <c r="R154" i="2"/>
  <c r="R153" i="2" s="1"/>
  <c r="P154" i="2"/>
  <c r="BK154" i="2"/>
  <c r="BK153" i="2" s="1"/>
  <c r="J153" i="2" s="1"/>
  <c r="J64" i="2" s="1"/>
  <c r="J154" i="2"/>
  <c r="BE154" i="2"/>
  <c r="BI148" i="2"/>
  <c r="BH148" i="2"/>
  <c r="BG148" i="2"/>
  <c r="BF148" i="2"/>
  <c r="T148" i="2"/>
  <c r="R148" i="2"/>
  <c r="P148" i="2"/>
  <c r="BK148" i="2"/>
  <c r="J148" i="2"/>
  <c r="BE148" i="2" s="1"/>
  <c r="BI143" i="2"/>
  <c r="BH143" i="2"/>
  <c r="BG143" i="2"/>
  <c r="BF143" i="2"/>
  <c r="T143" i="2"/>
  <c r="R143" i="2"/>
  <c r="P143" i="2"/>
  <c r="BK143" i="2"/>
  <c r="J143" i="2"/>
  <c r="BE143" i="2"/>
  <c r="BI138" i="2"/>
  <c r="BH138" i="2"/>
  <c r="BG138" i="2"/>
  <c r="BF138" i="2"/>
  <c r="T138" i="2"/>
  <c r="R138" i="2"/>
  <c r="P138" i="2"/>
  <c r="BK138" i="2"/>
  <c r="J138" i="2"/>
  <c r="BE138" i="2" s="1"/>
  <c r="BI133" i="2"/>
  <c r="BH133" i="2"/>
  <c r="BG133" i="2"/>
  <c r="BF133" i="2"/>
  <c r="T133" i="2"/>
  <c r="R133" i="2"/>
  <c r="P133" i="2"/>
  <c r="BK133" i="2"/>
  <c r="J133" i="2"/>
  <c r="BE133" i="2"/>
  <c r="BI130" i="2"/>
  <c r="BH130" i="2"/>
  <c r="BG130" i="2"/>
  <c r="BF130" i="2"/>
  <c r="T130" i="2"/>
  <c r="R130" i="2"/>
  <c r="P130" i="2"/>
  <c r="BK130" i="2"/>
  <c r="J130" i="2"/>
  <c r="BE130" i="2" s="1"/>
  <c r="BI127" i="2"/>
  <c r="BH127" i="2"/>
  <c r="BG127" i="2"/>
  <c r="BF127" i="2"/>
  <c r="T127" i="2"/>
  <c r="R127" i="2"/>
  <c r="P127" i="2"/>
  <c r="BK127" i="2"/>
  <c r="J127" i="2"/>
  <c r="BE127" i="2" s="1"/>
  <c r="BI123" i="2"/>
  <c r="BH123" i="2"/>
  <c r="BG123" i="2"/>
  <c r="BF123" i="2"/>
  <c r="T123" i="2"/>
  <c r="R123" i="2"/>
  <c r="P123" i="2"/>
  <c r="BK123" i="2"/>
  <c r="J123" i="2"/>
  <c r="BE123" i="2"/>
  <c r="BI120" i="2"/>
  <c r="BH120" i="2"/>
  <c r="BG120" i="2"/>
  <c r="BF120" i="2"/>
  <c r="T120" i="2"/>
  <c r="R120" i="2"/>
  <c r="P120" i="2"/>
  <c r="BK120" i="2"/>
  <c r="J120" i="2"/>
  <c r="BE120" i="2"/>
  <c r="BI117" i="2"/>
  <c r="BH117" i="2"/>
  <c r="BG117" i="2"/>
  <c r="BF117" i="2"/>
  <c r="T117" i="2"/>
  <c r="R117" i="2"/>
  <c r="P117" i="2"/>
  <c r="BK117" i="2"/>
  <c r="J117" i="2"/>
  <c r="BE117" i="2"/>
  <c r="BI115" i="2"/>
  <c r="BH115" i="2"/>
  <c r="BG115" i="2"/>
  <c r="BF115" i="2"/>
  <c r="T115" i="2"/>
  <c r="R115" i="2"/>
  <c r="P115" i="2"/>
  <c r="BK115" i="2"/>
  <c r="J115" i="2"/>
  <c r="BE115" i="2"/>
  <c r="BI113" i="2"/>
  <c r="BH113" i="2"/>
  <c r="BG113" i="2"/>
  <c r="BF113" i="2"/>
  <c r="T113" i="2"/>
  <c r="T112" i="2"/>
  <c r="R113" i="2"/>
  <c r="P113" i="2"/>
  <c r="P112" i="2" s="1"/>
  <c r="BK113" i="2"/>
  <c r="J113" i="2"/>
  <c r="BE113" i="2" s="1"/>
  <c r="BI110" i="2"/>
  <c r="BH110" i="2"/>
  <c r="BG110" i="2"/>
  <c r="BF110" i="2"/>
  <c r="T110" i="2"/>
  <c r="R110" i="2"/>
  <c r="P110" i="2"/>
  <c r="BK110" i="2"/>
  <c r="J110" i="2"/>
  <c r="BE110" i="2" s="1"/>
  <c r="BI108" i="2"/>
  <c r="BH108" i="2"/>
  <c r="BG108" i="2"/>
  <c r="BF108" i="2"/>
  <c r="T108" i="2"/>
  <c r="R108" i="2"/>
  <c r="P108" i="2"/>
  <c r="BK108" i="2"/>
  <c r="J108" i="2"/>
  <c r="BE108" i="2"/>
  <c r="BI106" i="2"/>
  <c r="BH106" i="2"/>
  <c r="BG106" i="2"/>
  <c r="BF106" i="2"/>
  <c r="T106" i="2"/>
  <c r="R106" i="2"/>
  <c r="P106" i="2"/>
  <c r="BK106" i="2"/>
  <c r="J106" i="2"/>
  <c r="BE106" i="2"/>
  <c r="BI104" i="2"/>
  <c r="BH104" i="2"/>
  <c r="BG104" i="2"/>
  <c r="BF104" i="2"/>
  <c r="T104" i="2"/>
  <c r="R104" i="2"/>
  <c r="P104" i="2"/>
  <c r="BK104" i="2"/>
  <c r="J104" i="2"/>
  <c r="BE104" i="2"/>
  <c r="BI102" i="2"/>
  <c r="BH102" i="2"/>
  <c r="BG102" i="2"/>
  <c r="BF102" i="2"/>
  <c r="T102" i="2"/>
  <c r="R102" i="2"/>
  <c r="P102" i="2"/>
  <c r="BK102" i="2"/>
  <c r="J102" i="2"/>
  <c r="BE102" i="2"/>
  <c r="BI100" i="2"/>
  <c r="BH100" i="2"/>
  <c r="BG100" i="2"/>
  <c r="BF100" i="2"/>
  <c r="T100" i="2"/>
  <c r="R100" i="2"/>
  <c r="P100" i="2"/>
  <c r="BK100" i="2"/>
  <c r="J100" i="2"/>
  <c r="BE100" i="2"/>
  <c r="BI98" i="2"/>
  <c r="BH98" i="2"/>
  <c r="BG98" i="2"/>
  <c r="BF98" i="2"/>
  <c r="T98" i="2"/>
  <c r="R98" i="2"/>
  <c r="P98" i="2"/>
  <c r="BK98" i="2"/>
  <c r="J98" i="2"/>
  <c r="BE98" i="2"/>
  <c r="BI96" i="2"/>
  <c r="BH96" i="2"/>
  <c r="BG96" i="2"/>
  <c r="BF96" i="2"/>
  <c r="T96" i="2"/>
  <c r="R96" i="2"/>
  <c r="P96" i="2"/>
  <c r="BK96" i="2"/>
  <c r="J96" i="2"/>
  <c r="BE96" i="2"/>
  <c r="BI94" i="2"/>
  <c r="BH94" i="2"/>
  <c r="BG94" i="2"/>
  <c r="BF94" i="2"/>
  <c r="T94" i="2"/>
  <c r="R94" i="2"/>
  <c r="P94" i="2"/>
  <c r="BK94" i="2"/>
  <c r="J94" i="2"/>
  <c r="BE94" i="2"/>
  <c r="BI92" i="2"/>
  <c r="BH92" i="2"/>
  <c r="BG92" i="2"/>
  <c r="BF92" i="2"/>
  <c r="T92" i="2"/>
  <c r="R92" i="2"/>
  <c r="P92" i="2"/>
  <c r="BK92" i="2"/>
  <c r="J92" i="2"/>
  <c r="BE92" i="2"/>
  <c r="BI90" i="2"/>
  <c r="BH90" i="2"/>
  <c r="BG90" i="2"/>
  <c r="BF90" i="2"/>
  <c r="T90" i="2"/>
  <c r="R90" i="2"/>
  <c r="P90" i="2"/>
  <c r="BK90" i="2"/>
  <c r="J90" i="2"/>
  <c r="BE90" i="2"/>
  <c r="BI88" i="2"/>
  <c r="BH88" i="2"/>
  <c r="F36" i="2" s="1"/>
  <c r="BC55" i="1" s="1"/>
  <c r="BG88" i="2"/>
  <c r="F35" i="2"/>
  <c r="BB55" i="1" s="1"/>
  <c r="BF88" i="2"/>
  <c r="T88" i="2"/>
  <c r="R88" i="2"/>
  <c r="P88" i="2"/>
  <c r="BK88" i="2"/>
  <c r="J88" i="2"/>
  <c r="BE88" i="2" s="1"/>
  <c r="J82" i="2"/>
  <c r="F81" i="2"/>
  <c r="F79" i="2"/>
  <c r="E77" i="2"/>
  <c r="J55" i="2"/>
  <c r="F54" i="2"/>
  <c r="F52" i="2"/>
  <c r="E50" i="2"/>
  <c r="J21" i="2"/>
  <c r="E21" i="2"/>
  <c r="J54" i="2" s="1"/>
  <c r="J20" i="2"/>
  <c r="J18" i="2"/>
  <c r="E18" i="2"/>
  <c r="F82" i="2" s="1"/>
  <c r="J17" i="2"/>
  <c r="J12" i="2"/>
  <c r="J79" i="2" s="1"/>
  <c r="J52" i="2"/>
  <c r="E7" i="2"/>
  <c r="E48" i="2" s="1"/>
  <c r="AS54" i="1"/>
  <c r="L50" i="1"/>
  <c r="AM50" i="1"/>
  <c r="AM49" i="1"/>
  <c r="L49" i="1"/>
  <c r="AM47" i="1"/>
  <c r="L47" i="1"/>
  <c r="L45" i="1"/>
  <c r="L44" i="1"/>
  <c r="F37" i="2" l="1"/>
  <c r="BD55" i="1" s="1"/>
  <c r="J80" i="3"/>
  <c r="T129" i="3"/>
  <c r="P129" i="3"/>
  <c r="BK153" i="3"/>
  <c r="J153" i="3" s="1"/>
  <c r="J64" i="3" s="1"/>
  <c r="T153" i="3"/>
  <c r="P153" i="3"/>
  <c r="E74" i="4"/>
  <c r="F36" i="4"/>
  <c r="BC57" i="1" s="1"/>
  <c r="BK90" i="4"/>
  <c r="J90" i="4" s="1"/>
  <c r="J62" i="4" s="1"/>
  <c r="R90" i="4"/>
  <c r="J79" i="5"/>
  <c r="J34" i="5"/>
  <c r="AW58" i="1" s="1"/>
  <c r="R98" i="5"/>
  <c r="J79" i="6"/>
  <c r="F82" i="6"/>
  <c r="F34" i="6"/>
  <c r="BA59" i="1" s="1"/>
  <c r="J77" i="8"/>
  <c r="J33" i="8"/>
  <c r="AV61" i="1" s="1"/>
  <c r="J33" i="2"/>
  <c r="AV55" i="1" s="1"/>
  <c r="E74" i="3"/>
  <c r="F34" i="3"/>
  <c r="BA56" i="1" s="1"/>
  <c r="J33" i="3"/>
  <c r="AV56" i="1" s="1"/>
  <c r="AT56" i="1" s="1"/>
  <c r="T86" i="4"/>
  <c r="T85" i="4" s="1"/>
  <c r="T84" i="4" s="1"/>
  <c r="P86" i="5"/>
  <c r="P85" i="5" s="1"/>
  <c r="J34" i="6"/>
  <c r="AW59" i="1" s="1"/>
  <c r="T106" i="7"/>
  <c r="T86" i="7" s="1"/>
  <c r="T85" i="7" s="1"/>
  <c r="T84" i="7" s="1"/>
  <c r="P106" i="7"/>
  <c r="BK136" i="7"/>
  <c r="J136" i="7" s="1"/>
  <c r="J64" i="7" s="1"/>
  <c r="T136" i="7"/>
  <c r="F55" i="2"/>
  <c r="F34" i="2"/>
  <c r="BA55" i="1" s="1"/>
  <c r="BK112" i="2"/>
  <c r="J112" i="2" s="1"/>
  <c r="J62" i="2" s="1"/>
  <c r="R112" i="2"/>
  <c r="T126" i="2"/>
  <c r="T87" i="2" s="1"/>
  <c r="T86" i="2" s="1"/>
  <c r="T85" i="2" s="1"/>
  <c r="BK167" i="2"/>
  <c r="J167" i="2" s="1"/>
  <c r="J65" i="2" s="1"/>
  <c r="F35" i="3"/>
  <c r="BB56" i="1" s="1"/>
  <c r="R129" i="3"/>
  <c r="R86" i="3" s="1"/>
  <c r="R153" i="3"/>
  <c r="J78" i="4"/>
  <c r="BK127" i="4"/>
  <c r="J127" i="4" s="1"/>
  <c r="J64" i="4" s="1"/>
  <c r="R127" i="4"/>
  <c r="R84" i="5"/>
  <c r="R83" i="5" s="1"/>
  <c r="F35" i="5"/>
  <c r="BB58" i="1" s="1"/>
  <c r="BK98" i="5"/>
  <c r="J98" i="5" s="1"/>
  <c r="J63" i="5" s="1"/>
  <c r="T98" i="5"/>
  <c r="P98" i="5"/>
  <c r="F37" i="6"/>
  <c r="BD59" i="1" s="1"/>
  <c r="T119" i="6"/>
  <c r="P119" i="6"/>
  <c r="BK160" i="6"/>
  <c r="J160" i="6" s="1"/>
  <c r="J63" i="6" s="1"/>
  <c r="R160" i="6"/>
  <c r="R87" i="6" s="1"/>
  <c r="R86" i="6" s="1"/>
  <c r="R85" i="6" s="1"/>
  <c r="E48" i="7"/>
  <c r="J34" i="7"/>
  <c r="AW60" i="1" s="1"/>
  <c r="J34" i="2"/>
  <c r="AW55" i="1" s="1"/>
  <c r="BK126" i="2"/>
  <c r="J126" i="2" s="1"/>
  <c r="J63" i="2" s="1"/>
  <c r="R126" i="2"/>
  <c r="P153" i="2"/>
  <c r="P126" i="2" s="1"/>
  <c r="P87" i="2" s="1"/>
  <c r="P86" i="2" s="1"/>
  <c r="P85" i="2" s="1"/>
  <c r="AU55" i="1" s="1"/>
  <c r="P86" i="4"/>
  <c r="P85" i="4" s="1"/>
  <c r="P84" i="4" s="1"/>
  <c r="AU57" i="1" s="1"/>
  <c r="BK104" i="4"/>
  <c r="R104" i="4"/>
  <c r="R86" i="4" s="1"/>
  <c r="R85" i="4" s="1"/>
  <c r="R84" i="4" s="1"/>
  <c r="T84" i="5"/>
  <c r="T83" i="5" s="1"/>
  <c r="J33" i="6"/>
  <c r="AV59" i="1" s="1"/>
  <c r="T184" i="6"/>
  <c r="T160" i="6" s="1"/>
  <c r="P184" i="6"/>
  <c r="P160" i="6" s="1"/>
  <c r="F37" i="7"/>
  <c r="BD60" i="1" s="1"/>
  <c r="F55" i="8"/>
  <c r="F80" i="8"/>
  <c r="F33" i="13"/>
  <c r="AZ66" i="1" s="1"/>
  <c r="J33" i="13"/>
  <c r="AV66" i="1" s="1"/>
  <c r="J79" i="8"/>
  <c r="R96" i="8"/>
  <c r="R84" i="8" s="1"/>
  <c r="R83" i="8" s="1"/>
  <c r="J52" i="9"/>
  <c r="F37" i="9"/>
  <c r="BD62" i="1" s="1"/>
  <c r="BK131" i="9"/>
  <c r="J131" i="9" s="1"/>
  <c r="J63" i="9" s="1"/>
  <c r="R131" i="9"/>
  <c r="R150" i="9"/>
  <c r="J78" i="10"/>
  <c r="F81" i="10"/>
  <c r="J54" i="10"/>
  <c r="F35" i="10"/>
  <c r="BB63" i="1" s="1"/>
  <c r="BK96" i="10"/>
  <c r="J96" i="10" s="1"/>
  <c r="J62" i="10" s="1"/>
  <c r="P96" i="10"/>
  <c r="BK126" i="10"/>
  <c r="J126" i="10" s="1"/>
  <c r="J64" i="10" s="1"/>
  <c r="T126" i="10"/>
  <c r="P126" i="10"/>
  <c r="E74" i="11"/>
  <c r="F35" i="11"/>
  <c r="BB64" i="1" s="1"/>
  <c r="E74" i="12"/>
  <c r="E74" i="14"/>
  <c r="J52" i="15"/>
  <c r="P84" i="16"/>
  <c r="P83" i="16" s="1"/>
  <c r="AU69" i="1" s="1"/>
  <c r="F34" i="16"/>
  <c r="BA69" i="1" s="1"/>
  <c r="T114" i="18"/>
  <c r="P114" i="18"/>
  <c r="J33" i="20"/>
  <c r="AV73" i="1" s="1"/>
  <c r="AT73" i="1" s="1"/>
  <c r="T84" i="20"/>
  <c r="T83" i="20" s="1"/>
  <c r="T82" i="20" s="1"/>
  <c r="J34" i="8"/>
  <c r="AW61" i="1" s="1"/>
  <c r="R86" i="9"/>
  <c r="R85" i="9" s="1"/>
  <c r="R84" i="9" s="1"/>
  <c r="BK120" i="9"/>
  <c r="J120" i="9" s="1"/>
  <c r="J62" i="9" s="1"/>
  <c r="P150" i="9"/>
  <c r="J33" i="11"/>
  <c r="AV64" i="1" s="1"/>
  <c r="BK144" i="11"/>
  <c r="J144" i="11" s="1"/>
  <c r="J64" i="11" s="1"/>
  <c r="BK97" i="13"/>
  <c r="J97" i="13" s="1"/>
  <c r="J62" i="13" s="1"/>
  <c r="R86" i="14"/>
  <c r="R85" i="14" s="1"/>
  <c r="R84" i="14" s="1"/>
  <c r="F33" i="15"/>
  <c r="AZ68" i="1" s="1"/>
  <c r="J33" i="17"/>
  <c r="AV70" i="1" s="1"/>
  <c r="R86" i="17"/>
  <c r="R85" i="17" s="1"/>
  <c r="R84" i="17" s="1"/>
  <c r="J34" i="17"/>
  <c r="AW70" i="1" s="1"/>
  <c r="T106" i="17"/>
  <c r="T86" i="17" s="1"/>
  <c r="T85" i="17" s="1"/>
  <c r="T84" i="17" s="1"/>
  <c r="P106" i="17"/>
  <c r="P86" i="17" s="1"/>
  <c r="J52" i="19"/>
  <c r="F55" i="19"/>
  <c r="J33" i="19"/>
  <c r="AV72" i="1" s="1"/>
  <c r="BK153" i="19"/>
  <c r="J153" i="19" s="1"/>
  <c r="J64" i="19" s="1"/>
  <c r="R153" i="19"/>
  <c r="F35" i="20"/>
  <c r="BB73" i="1" s="1"/>
  <c r="P136" i="7"/>
  <c r="T120" i="9"/>
  <c r="T86" i="9" s="1"/>
  <c r="T85" i="9" s="1"/>
  <c r="T84" i="9" s="1"/>
  <c r="P120" i="9"/>
  <c r="P86" i="9" s="1"/>
  <c r="P85" i="9" s="1"/>
  <c r="P84" i="9" s="1"/>
  <c r="AU62" i="1" s="1"/>
  <c r="BK86" i="10"/>
  <c r="R96" i="10"/>
  <c r="R86" i="10" s="1"/>
  <c r="R85" i="10" s="1"/>
  <c r="R84" i="10" s="1"/>
  <c r="R126" i="10"/>
  <c r="J78" i="11"/>
  <c r="BK114" i="11"/>
  <c r="J114" i="11" s="1"/>
  <c r="J62" i="11" s="1"/>
  <c r="R114" i="11"/>
  <c r="R86" i="11" s="1"/>
  <c r="R85" i="11" s="1"/>
  <c r="R84" i="11" s="1"/>
  <c r="J34" i="12"/>
  <c r="AW65" i="1" s="1"/>
  <c r="J34" i="14"/>
  <c r="AW67" i="1" s="1"/>
  <c r="J33" i="15"/>
  <c r="AV68" i="1" s="1"/>
  <c r="AT68" i="1" s="1"/>
  <c r="R85" i="15"/>
  <c r="R84" i="15" s="1"/>
  <c r="R83" i="15" s="1"/>
  <c r="J34" i="15"/>
  <c r="AW68" i="1" s="1"/>
  <c r="P101" i="15"/>
  <c r="P85" i="15" s="1"/>
  <c r="P84" i="15" s="1"/>
  <c r="P83" i="15" s="1"/>
  <c r="AU68" i="1" s="1"/>
  <c r="E48" i="16"/>
  <c r="T85" i="16"/>
  <c r="F36" i="16"/>
  <c r="BC69" i="1" s="1"/>
  <c r="BK107" i="16"/>
  <c r="J107" i="16" s="1"/>
  <c r="J63" i="16" s="1"/>
  <c r="R114" i="18"/>
  <c r="T86" i="19"/>
  <c r="T85" i="19" s="1"/>
  <c r="T84" i="19" s="1"/>
  <c r="BK129" i="19"/>
  <c r="J129" i="19" s="1"/>
  <c r="J63" i="19" s="1"/>
  <c r="R129" i="19"/>
  <c r="R86" i="19" s="1"/>
  <c r="R85" i="19" s="1"/>
  <c r="R84" i="19" s="1"/>
  <c r="F55" i="9"/>
  <c r="J33" i="9"/>
  <c r="AV62" i="1" s="1"/>
  <c r="J34" i="9"/>
  <c r="AW62" i="1" s="1"/>
  <c r="F34" i="10"/>
  <c r="BA63" i="1" s="1"/>
  <c r="F37" i="10"/>
  <c r="BD63" i="1" s="1"/>
  <c r="F36" i="11"/>
  <c r="BC64" i="1" s="1"/>
  <c r="T125" i="11"/>
  <c r="T86" i="11" s="1"/>
  <c r="T85" i="11" s="1"/>
  <c r="T84" i="11" s="1"/>
  <c r="P125" i="11"/>
  <c r="P86" i="11" s="1"/>
  <c r="P85" i="11" s="1"/>
  <c r="P84" i="11" s="1"/>
  <c r="AU64" i="1" s="1"/>
  <c r="J80" i="12"/>
  <c r="R86" i="12"/>
  <c r="R85" i="12" s="1"/>
  <c r="R84" i="12" s="1"/>
  <c r="F37" i="13"/>
  <c r="BD66" i="1" s="1"/>
  <c r="J80" i="14"/>
  <c r="T106" i="14"/>
  <c r="T117" i="14"/>
  <c r="P117" i="14"/>
  <c r="T136" i="14"/>
  <c r="F55" i="15"/>
  <c r="BK85" i="15"/>
  <c r="F37" i="15"/>
  <c r="BD68" i="1" s="1"/>
  <c r="BK85" i="16"/>
  <c r="J34" i="16"/>
  <c r="AW69" i="1" s="1"/>
  <c r="R93" i="16"/>
  <c r="T107" i="16"/>
  <c r="E48" i="18"/>
  <c r="J34" i="18"/>
  <c r="AW71" i="1" s="1"/>
  <c r="J78" i="20"/>
  <c r="F33" i="6"/>
  <c r="AZ59" i="1" s="1"/>
  <c r="BK86" i="7"/>
  <c r="J33" i="4"/>
  <c r="AV57" i="1" s="1"/>
  <c r="AT57" i="1" s="1"/>
  <c r="F33" i="4"/>
  <c r="AZ57" i="1" s="1"/>
  <c r="J129" i="3"/>
  <c r="J63" i="3" s="1"/>
  <c r="BK86" i="3"/>
  <c r="J86" i="5"/>
  <c r="J62" i="5" s="1"/>
  <c r="BK85" i="5"/>
  <c r="BK84" i="8"/>
  <c r="J85" i="8"/>
  <c r="J61" i="8" s="1"/>
  <c r="F33" i="2"/>
  <c r="AZ55" i="1" s="1"/>
  <c r="T86" i="3"/>
  <c r="T85" i="3" s="1"/>
  <c r="T84" i="3" s="1"/>
  <c r="P86" i="3"/>
  <c r="P85" i="3" s="1"/>
  <c r="P84" i="3" s="1"/>
  <c r="AU56" i="1" s="1"/>
  <c r="J33" i="7"/>
  <c r="AV60" i="1" s="1"/>
  <c r="AT60" i="1" s="1"/>
  <c r="J104" i="4"/>
  <c r="J63" i="4" s="1"/>
  <c r="BK86" i="4"/>
  <c r="J33" i="5"/>
  <c r="AV58" i="1" s="1"/>
  <c r="AT58" i="1" s="1"/>
  <c r="F33" i="5"/>
  <c r="AZ58" i="1" s="1"/>
  <c r="R87" i="2"/>
  <c r="R86" i="2" s="1"/>
  <c r="R85" i="2" s="1"/>
  <c r="F33" i="3"/>
  <c r="AZ56" i="1" s="1"/>
  <c r="AT59" i="1"/>
  <c r="T87" i="6"/>
  <c r="T86" i="6" s="1"/>
  <c r="T85" i="6" s="1"/>
  <c r="P87" i="6"/>
  <c r="P86" i="6" s="1"/>
  <c r="P85" i="6" s="1"/>
  <c r="AU59" i="1" s="1"/>
  <c r="P86" i="7"/>
  <c r="P85" i="7" s="1"/>
  <c r="P84" i="7" s="1"/>
  <c r="AU60" i="1" s="1"/>
  <c r="E48" i="9"/>
  <c r="E74" i="9"/>
  <c r="J54" i="9"/>
  <c r="J80" i="9"/>
  <c r="J33" i="10"/>
  <c r="AV63" i="1" s="1"/>
  <c r="AT63" i="1" s="1"/>
  <c r="F33" i="10"/>
  <c r="AZ63" i="1" s="1"/>
  <c r="J125" i="11"/>
  <c r="J63" i="11" s="1"/>
  <c r="BK86" i="11"/>
  <c r="F55" i="12"/>
  <c r="F81" i="12"/>
  <c r="BK85" i="12"/>
  <c r="J86" i="12"/>
  <c r="J61" i="12" s="1"/>
  <c r="F55" i="14"/>
  <c r="F81" i="14"/>
  <c r="E48" i="17"/>
  <c r="E74" i="17"/>
  <c r="F34" i="4"/>
  <c r="BA57" i="1" s="1"/>
  <c r="F33" i="7"/>
  <c r="AZ60" i="1" s="1"/>
  <c r="F33" i="8"/>
  <c r="AZ61" i="1" s="1"/>
  <c r="P86" i="8"/>
  <c r="P85" i="8" s="1"/>
  <c r="T96" i="8"/>
  <c r="T84" i="8" s="1"/>
  <c r="T83" i="8" s="1"/>
  <c r="F36" i="9"/>
  <c r="BC62" i="1" s="1"/>
  <c r="T96" i="10"/>
  <c r="T107" i="10"/>
  <c r="F33" i="12"/>
  <c r="AZ65" i="1" s="1"/>
  <c r="F36" i="13"/>
  <c r="BC66" i="1" s="1"/>
  <c r="F33" i="14"/>
  <c r="AZ67" i="1" s="1"/>
  <c r="BK86" i="14"/>
  <c r="P106" i="14"/>
  <c r="P136" i="14"/>
  <c r="R85" i="16"/>
  <c r="R84" i="16" s="1"/>
  <c r="R83" i="16" s="1"/>
  <c r="F37" i="16"/>
  <c r="BD69" i="1" s="1"/>
  <c r="F37" i="17"/>
  <c r="BD70" i="1" s="1"/>
  <c r="T121" i="17"/>
  <c r="P85" i="19"/>
  <c r="P84" i="19" s="1"/>
  <c r="AU72" i="1" s="1"/>
  <c r="E48" i="15"/>
  <c r="E73" i="15"/>
  <c r="J85" i="15"/>
  <c r="J61" i="15" s="1"/>
  <c r="BK84" i="15"/>
  <c r="J52" i="20"/>
  <c r="J76" i="20"/>
  <c r="J34" i="11"/>
  <c r="AW64" i="1" s="1"/>
  <c r="AT64" i="1" s="1"/>
  <c r="F34" i="11"/>
  <c r="BA64" i="1" s="1"/>
  <c r="J52" i="12"/>
  <c r="J78" i="12"/>
  <c r="J52" i="14"/>
  <c r="J78" i="14"/>
  <c r="J54" i="17"/>
  <c r="J80" i="17"/>
  <c r="J33" i="18"/>
  <c r="AV71" i="1" s="1"/>
  <c r="AT71" i="1" s="1"/>
  <c r="F33" i="18"/>
  <c r="AZ71" i="1" s="1"/>
  <c r="BK86" i="9"/>
  <c r="T86" i="14"/>
  <c r="T85" i="14" s="1"/>
  <c r="T84" i="14" s="1"/>
  <c r="E75" i="2"/>
  <c r="J81" i="2"/>
  <c r="J78" i="3"/>
  <c r="F81" i="3"/>
  <c r="J77" i="5"/>
  <c r="F80" i="5"/>
  <c r="E75" i="6"/>
  <c r="J81" i="6"/>
  <c r="J86" i="8"/>
  <c r="J62" i="8" s="1"/>
  <c r="F33" i="11"/>
  <c r="AZ64" i="1" s="1"/>
  <c r="F37" i="12"/>
  <c r="BD65" i="1" s="1"/>
  <c r="F35" i="12"/>
  <c r="BB65" i="1" s="1"/>
  <c r="P116" i="12"/>
  <c r="P146" i="12"/>
  <c r="T83" i="13"/>
  <c r="T82" i="13" s="1"/>
  <c r="J34" i="13"/>
  <c r="AW66" i="1" s="1"/>
  <c r="AT66" i="1" s="1"/>
  <c r="F37" i="14"/>
  <c r="BD67" i="1" s="1"/>
  <c r="F35" i="14"/>
  <c r="BB67" i="1" s="1"/>
  <c r="F36" i="15"/>
  <c r="BC68" i="1" s="1"/>
  <c r="F33" i="17"/>
  <c r="AZ70" i="1" s="1"/>
  <c r="BK86" i="17"/>
  <c r="F34" i="17"/>
  <c r="BA70" i="1" s="1"/>
  <c r="BK86" i="18"/>
  <c r="P125" i="18"/>
  <c r="P86" i="18" s="1"/>
  <c r="P85" i="18" s="1"/>
  <c r="P84" i="18" s="1"/>
  <c r="AU71" i="1" s="1"/>
  <c r="T158" i="18"/>
  <c r="F36" i="19"/>
  <c r="BC72" i="1" s="1"/>
  <c r="P91" i="20"/>
  <c r="P83" i="20" s="1"/>
  <c r="P82" i="20" s="1"/>
  <c r="AU73" i="1" s="1"/>
  <c r="J54" i="15"/>
  <c r="J79" i="15"/>
  <c r="J54" i="19"/>
  <c r="J80" i="19"/>
  <c r="E48" i="13"/>
  <c r="E72" i="13"/>
  <c r="J54" i="13"/>
  <c r="J78" i="13"/>
  <c r="J84" i="13"/>
  <c r="J61" i="13" s="1"/>
  <c r="BK83" i="13"/>
  <c r="J33" i="16"/>
  <c r="AV69" i="1" s="1"/>
  <c r="AT69" i="1" s="1"/>
  <c r="F33" i="16"/>
  <c r="AZ69" i="1" s="1"/>
  <c r="E48" i="19"/>
  <c r="E74" i="19"/>
  <c r="F55" i="20"/>
  <c r="F79" i="20"/>
  <c r="BK83" i="20"/>
  <c r="J84" i="20"/>
  <c r="J61" i="20" s="1"/>
  <c r="P86" i="14"/>
  <c r="P85" i="14" s="1"/>
  <c r="P84" i="14" s="1"/>
  <c r="AU67" i="1" s="1"/>
  <c r="P96" i="8"/>
  <c r="F33" i="9"/>
  <c r="AZ62" i="1" s="1"/>
  <c r="F34" i="9"/>
  <c r="BA62" i="1" s="1"/>
  <c r="P107" i="10"/>
  <c r="P86" i="10" s="1"/>
  <c r="P85" i="10" s="1"/>
  <c r="P84" i="10" s="1"/>
  <c r="AU63" i="1" s="1"/>
  <c r="J33" i="12"/>
  <c r="AV65" i="1" s="1"/>
  <c r="AT65" i="1" s="1"/>
  <c r="T86" i="12"/>
  <c r="T85" i="12" s="1"/>
  <c r="T84" i="12" s="1"/>
  <c r="P86" i="12"/>
  <c r="P85" i="12" s="1"/>
  <c r="P84" i="12" s="1"/>
  <c r="AU65" i="1" s="1"/>
  <c r="J33" i="14"/>
  <c r="AV67" i="1" s="1"/>
  <c r="AT67" i="1" s="1"/>
  <c r="T84" i="16"/>
  <c r="T83" i="16" s="1"/>
  <c r="F36" i="17"/>
  <c r="BC70" i="1" s="1"/>
  <c r="P121" i="17"/>
  <c r="R86" i="18"/>
  <c r="R85" i="18" s="1"/>
  <c r="R84" i="18" s="1"/>
  <c r="F35" i="18"/>
  <c r="BB71" i="1" s="1"/>
  <c r="F37" i="18"/>
  <c r="BD71" i="1" s="1"/>
  <c r="T125" i="18"/>
  <c r="T86" i="18" s="1"/>
  <c r="T85" i="18" s="1"/>
  <c r="T84" i="18" s="1"/>
  <c r="J34" i="19"/>
  <c r="AW72" i="1" s="1"/>
  <c r="AT72" i="1" s="1"/>
  <c r="BD54" i="1" l="1"/>
  <c r="W33" i="1" s="1"/>
  <c r="BK87" i="2"/>
  <c r="BA54" i="1"/>
  <c r="AT62" i="1"/>
  <c r="R85" i="3"/>
  <c r="R84" i="3" s="1"/>
  <c r="P84" i="5"/>
  <c r="P83" i="5" s="1"/>
  <c r="AU58" i="1" s="1"/>
  <c r="P85" i="17"/>
  <c r="P84" i="17" s="1"/>
  <c r="AU70" i="1" s="1"/>
  <c r="T86" i="10"/>
  <c r="T85" i="10" s="1"/>
  <c r="T84" i="10" s="1"/>
  <c r="BK86" i="19"/>
  <c r="AT70" i="1"/>
  <c r="AT55" i="1"/>
  <c r="BK87" i="6"/>
  <c r="BB54" i="1"/>
  <c r="BC54" i="1"/>
  <c r="AY54" i="1" s="1"/>
  <c r="J85" i="16"/>
  <c r="J61" i="16" s="1"/>
  <c r="BK84" i="16"/>
  <c r="J86" i="10"/>
  <c r="J61" i="10" s="1"/>
  <c r="BK85" i="10"/>
  <c r="AT61" i="1"/>
  <c r="W32" i="1"/>
  <c r="AX54" i="1"/>
  <c r="W31" i="1"/>
  <c r="W30" i="1"/>
  <c r="AW54" i="1"/>
  <c r="AK30" i="1" s="1"/>
  <c r="J85" i="12"/>
  <c r="J60" i="12" s="1"/>
  <c r="BK84" i="12"/>
  <c r="J84" i="12" s="1"/>
  <c r="BK83" i="8"/>
  <c r="J83" i="8" s="1"/>
  <c r="J84" i="8"/>
  <c r="J60" i="8" s="1"/>
  <c r="BK82" i="13"/>
  <c r="J82" i="13" s="1"/>
  <c r="J83" i="13"/>
  <c r="J60" i="13" s="1"/>
  <c r="BK83" i="15"/>
  <c r="J83" i="15" s="1"/>
  <c r="J84" i="15"/>
  <c r="J60" i="15" s="1"/>
  <c r="BK85" i="3"/>
  <c r="J86" i="3"/>
  <c r="J61" i="3" s="1"/>
  <c r="BK85" i="7"/>
  <c r="J86" i="7"/>
  <c r="J61" i="7" s="1"/>
  <c r="P84" i="8"/>
  <c r="P83" i="8" s="1"/>
  <c r="AU61" i="1" s="1"/>
  <c r="AU54" i="1" s="1"/>
  <c r="J86" i="18"/>
  <c r="J61" i="18" s="1"/>
  <c r="BK85" i="18"/>
  <c r="BK85" i="14"/>
  <c r="J86" i="14"/>
  <c r="J61" i="14" s="1"/>
  <c r="BK85" i="11"/>
  <c r="J86" i="11"/>
  <c r="J61" i="11" s="1"/>
  <c r="J85" i="5"/>
  <c r="J61" i="5" s="1"/>
  <c r="BK84" i="5"/>
  <c r="J83" i="20"/>
  <c r="J60" i="20" s="1"/>
  <c r="BK82" i="20"/>
  <c r="J82" i="20" s="1"/>
  <c r="J86" i="17"/>
  <c r="J61" i="17" s="1"/>
  <c r="BK85" i="17"/>
  <c r="J86" i="9"/>
  <c r="J61" i="9" s="1"/>
  <c r="BK85" i="9"/>
  <c r="J86" i="4"/>
  <c r="J61" i="4" s="1"/>
  <c r="BK85" i="4"/>
  <c r="AZ54" i="1"/>
  <c r="BK83" i="16" l="1"/>
  <c r="J83" i="16" s="1"/>
  <c r="J84" i="16"/>
  <c r="J60" i="16" s="1"/>
  <c r="J87" i="6"/>
  <c r="J61" i="6" s="1"/>
  <c r="BK86" i="6"/>
  <c r="J85" i="10"/>
  <c r="J60" i="10" s="1"/>
  <c r="BK84" i="10"/>
  <c r="J84" i="10" s="1"/>
  <c r="BK86" i="2"/>
  <c r="J87" i="2"/>
  <c r="J61" i="2" s="1"/>
  <c r="J86" i="19"/>
  <c r="J61" i="19" s="1"/>
  <c r="BK85" i="19"/>
  <c r="BK84" i="9"/>
  <c r="J84" i="9" s="1"/>
  <c r="J85" i="9"/>
  <c r="J60" i="9" s="1"/>
  <c r="J59" i="15"/>
  <c r="J30" i="15"/>
  <c r="J30" i="8"/>
  <c r="J59" i="8"/>
  <c r="J85" i="11"/>
  <c r="J60" i="11" s="1"/>
  <c r="BK84" i="11"/>
  <c r="J84" i="11" s="1"/>
  <c r="J59" i="12"/>
  <c r="J30" i="12"/>
  <c r="J85" i="4"/>
  <c r="J60" i="4" s="1"/>
  <c r="BK84" i="4"/>
  <c r="J84" i="4" s="1"/>
  <c r="J59" i="20"/>
  <c r="J30" i="20"/>
  <c r="BK84" i="3"/>
  <c r="J84" i="3" s="1"/>
  <c r="J85" i="3"/>
  <c r="J60" i="3" s="1"/>
  <c r="AV54" i="1"/>
  <c r="W29" i="1"/>
  <c r="J85" i="14"/>
  <c r="J60" i="14" s="1"/>
  <c r="BK84" i="14"/>
  <c r="J84" i="14" s="1"/>
  <c r="BK84" i="17"/>
  <c r="J84" i="17" s="1"/>
  <c r="J85" i="17"/>
  <c r="J60" i="17" s="1"/>
  <c r="J84" i="5"/>
  <c r="J60" i="5" s="1"/>
  <c r="BK83" i="5"/>
  <c r="J83" i="5" s="1"/>
  <c r="BK84" i="18"/>
  <c r="J84" i="18" s="1"/>
  <c r="J85" i="18"/>
  <c r="J60" i="18" s="1"/>
  <c r="BK84" i="7"/>
  <c r="J84" i="7" s="1"/>
  <c r="J85" i="7"/>
  <c r="J60" i="7" s="1"/>
  <c r="J59" i="13"/>
  <c r="J30" i="13"/>
  <c r="J86" i="6" l="1"/>
  <c r="J60" i="6" s="1"/>
  <c r="BK85" i="6"/>
  <c r="J85" i="6" s="1"/>
  <c r="J86" i="2"/>
  <c r="J60" i="2" s="1"/>
  <c r="BK85" i="2"/>
  <c r="J85" i="2" s="1"/>
  <c r="J85" i="19"/>
  <c r="J60" i="19" s="1"/>
  <c r="BK84" i="19"/>
  <c r="J84" i="19" s="1"/>
  <c r="J30" i="10"/>
  <c r="J59" i="10"/>
  <c r="J59" i="16"/>
  <c r="J30" i="16"/>
  <c r="J30" i="7"/>
  <c r="J59" i="7"/>
  <c r="J59" i="17"/>
  <c r="J30" i="17"/>
  <c r="AK29" i="1"/>
  <c r="AT54" i="1"/>
  <c r="AG61" i="1"/>
  <c r="AN61" i="1" s="1"/>
  <c r="J39" i="8"/>
  <c r="J59" i="9"/>
  <c r="J30" i="9"/>
  <c r="J59" i="3"/>
  <c r="J30" i="3"/>
  <c r="J39" i="20"/>
  <c r="AG73" i="1"/>
  <c r="AN73" i="1" s="1"/>
  <c r="J39" i="12"/>
  <c r="AG65" i="1"/>
  <c r="AN65" i="1" s="1"/>
  <c r="J30" i="11"/>
  <c r="J59" i="11"/>
  <c r="J30" i="18"/>
  <c r="J59" i="18"/>
  <c r="J39" i="13"/>
  <c r="AG66" i="1"/>
  <c r="AN66" i="1" s="1"/>
  <c r="J30" i="5"/>
  <c r="J59" i="5"/>
  <c r="J59" i="14"/>
  <c r="J30" i="14"/>
  <c r="J30" i="4"/>
  <c r="J59" i="4"/>
  <c r="J39" i="15"/>
  <c r="AG68" i="1"/>
  <c r="AN68" i="1" s="1"/>
  <c r="J30" i="2" l="1"/>
  <c r="J59" i="2"/>
  <c r="AG63" i="1"/>
  <c r="AN63" i="1" s="1"/>
  <c r="J39" i="10"/>
  <c r="AG69" i="1"/>
  <c r="AN69" i="1" s="1"/>
  <c r="J39" i="16"/>
  <c r="J59" i="19"/>
  <c r="J30" i="19"/>
  <c r="J30" i="6"/>
  <c r="J59" i="6"/>
  <c r="AG71" i="1"/>
  <c r="AN71" i="1" s="1"/>
  <c r="J39" i="18"/>
  <c r="AG60" i="1"/>
  <c r="AN60" i="1" s="1"/>
  <c r="J39" i="7"/>
  <c r="J39" i="14"/>
  <c r="AG67" i="1"/>
  <c r="AN67" i="1" s="1"/>
  <c r="AG56" i="1"/>
  <c r="AN56" i="1" s="1"/>
  <c r="J39" i="3"/>
  <c r="J39" i="17"/>
  <c r="AG70" i="1"/>
  <c r="AN70" i="1" s="1"/>
  <c r="J39" i="5"/>
  <c r="AG58" i="1"/>
  <c r="AN58" i="1" s="1"/>
  <c r="AG57" i="1"/>
  <c r="AN57" i="1" s="1"/>
  <c r="J39" i="4"/>
  <c r="AG64" i="1"/>
  <c r="AN64" i="1" s="1"/>
  <c r="J39" i="11"/>
  <c r="J39" i="9"/>
  <c r="AG62" i="1"/>
  <c r="AN62" i="1" s="1"/>
  <c r="AG72" i="1" l="1"/>
  <c r="AN72" i="1" s="1"/>
  <c r="J39" i="19"/>
  <c r="J39" i="6"/>
  <c r="AG59" i="1"/>
  <c r="AN59" i="1" s="1"/>
  <c r="J39" i="2"/>
  <c r="AG55" i="1"/>
  <c r="AN55" i="1" s="1"/>
  <c r="AG54" i="1"/>
  <c r="AN54" i="1" l="1"/>
  <c r="AK26" i="1"/>
  <c r="AK35" i="1" s="1"/>
</calcChain>
</file>

<file path=xl/sharedStrings.xml><?xml version="1.0" encoding="utf-8"?>
<sst xmlns="http://schemas.openxmlformats.org/spreadsheetml/2006/main" count="12187" uniqueCount="985">
  <si>
    <t>Export Komplet</t>
  </si>
  <si>
    <t/>
  </si>
  <si>
    <t>2.0</t>
  </si>
  <si>
    <t>ZAMOK</t>
  </si>
  <si>
    <t>False</t>
  </si>
  <si>
    <t>{d2695aa9-75a7-4a3f-92fd-ad935c01299e}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</si>
  <si>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</si>
  <si>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</si>
  <si>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</si>
  <si>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</si>
  <si>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</si>
  <si>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</si>
  <si>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</si>
  <si>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</si>
  <si>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3015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</si>
  <si>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</si>
  <si>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</si>
  <si>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Bratřejovka, km 3,190-6,271, oprava stupňů a opevnění toku</t>
  </si>
  <si>
    <t>KSO:</t>
  </si>
  <si>
    <t>CC-CZ:</t>
  </si>
  <si>
    <t>Místo:</t>
  </si>
  <si>
    <t xml:space="preserve"> </t>
  </si>
  <si>
    <t>Datum:</t>
  </si>
  <si>
    <t>7. 12. 2018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</si>
  <si>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</si>
  <si>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</si>
  <si>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</si>
  <si>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</si>
  <si>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</si>
  <si>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</si>
  <si>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</si>
  <si>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True</t>
  </si>
  <si>
    <t>Zpracovatel:</t>
  </si>
  <si>
    <t>Agroprojekt PSO, s.r.o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</si>
  <si>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</si>
  <si>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</si>
  <si>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</si>
  <si>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</si>
  <si>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</si>
  <si>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</si>
  <si>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</si>
  <si>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</si>
  <si>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</si>
  <si>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</si>
  <si>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</si>
  <si>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</si>
  <si>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</si>
  <si>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</si>
  <si>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</si>
  <si>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</si>
  <si>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</si>
  <si>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</si>
  <si>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</si>
  <si>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</si>
  <si>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</si>
  <si>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</si>
  <si>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</si>
  <si>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</si>
  <si>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</si>
  <si>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</si>
  <si>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</si>
  <si>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</si>
  <si>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</si>
  <si>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</si>
  <si>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</si>
  <si>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</si>
  <si>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</si>
  <si>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</si>
  <si>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</si>
  <si>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</si>
  <si>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</si>
  <si>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</si>
  <si>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</si>
  <si>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</si>
  <si>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</si>
  <si>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Stupeň 1</t>
  </si>
  <si>
    <t>STA</t>
  </si>
  <si>
    <t>1</t>
  </si>
  <si>
    <t>{862e6b60-698d-4f77-b4b0-ed3b2abcdd7d}</t>
  </si>
  <si>
    <t>2</t>
  </si>
  <si>
    <t>02</t>
  </si>
  <si>
    <t>Stupeň 2</t>
  </si>
  <si>
    <t>{c107c067-3d86-43a8-b30f-e7f9f65f792b}</t>
  </si>
  <si>
    <t>03</t>
  </si>
  <si>
    <t>Stupeň 3</t>
  </si>
  <si>
    <t>{f2afe330-50b5-4428-97b5-8a78dceb39e4}</t>
  </si>
  <si>
    <t>04</t>
  </si>
  <si>
    <t>Úsek A</t>
  </si>
  <si>
    <t>{5ec56a99-0b13-4e2b-96ac-1e2acf740067}</t>
  </si>
  <si>
    <t>05</t>
  </si>
  <si>
    <t>Stupeň 4</t>
  </si>
  <si>
    <t>{b7aeed50-53b9-4b10-94bb-412de05586a0}</t>
  </si>
  <si>
    <t>06</t>
  </si>
  <si>
    <t>Stupeň 5</t>
  </si>
  <si>
    <t>{04ee128f-42e3-49d9-8210-1a9bbd4815bb}</t>
  </si>
  <si>
    <t>07</t>
  </si>
  <si>
    <t>Úsek B</t>
  </si>
  <si>
    <t>{3ab71a79-ab5a-496e-bb6e-cae910f109b9}</t>
  </si>
  <si>
    <t>08</t>
  </si>
  <si>
    <t>Stupeň 6</t>
  </si>
  <si>
    <t>{9f53b141-7396-44c8-b506-842e60165b80}</t>
  </si>
  <si>
    <t>09</t>
  </si>
  <si>
    <t>Stupeň 7</t>
  </si>
  <si>
    <t>{cb98c468-efb9-439a-8e78-19d981429fbc}</t>
  </si>
  <si>
    <t>10</t>
  </si>
  <si>
    <t>Stupeň 8</t>
  </si>
  <si>
    <t>{b85dc6ff-a347-4377-a54e-46907e8446d0}</t>
  </si>
  <si>
    <t>11</t>
  </si>
  <si>
    <t>Stupeň 9</t>
  </si>
  <si>
    <t>{94d10955-906e-4f86-8642-2725cad8ed34}</t>
  </si>
  <si>
    <t>12</t>
  </si>
  <si>
    <t>Úsek C</t>
  </si>
  <si>
    <t>{05af5bab-eb1c-46d9-b46a-69527608a0d0}</t>
  </si>
  <si>
    <t>13</t>
  </si>
  <si>
    <t>Stupeň 10</t>
  </si>
  <si>
    <t>{35db6ace-66be-40b9-9eb6-d3c5949bd511}</t>
  </si>
  <si>
    <t>14</t>
  </si>
  <si>
    <t>Úsek D</t>
  </si>
  <si>
    <t>{580ca97a-51f3-4f9d-9f9a-04b1a6415892}</t>
  </si>
  <si>
    <t>Úsek E</t>
  </si>
  <si>
    <t>{292a14d7-d8bb-4354-98c4-b77b8e686d76}</t>
  </si>
  <si>
    <t>16</t>
  </si>
  <si>
    <t>Stupeň 11</t>
  </si>
  <si>
    <t>{f24a5871-af00-40e6-a503-b4d22d50d362}</t>
  </si>
  <si>
    <t>17</t>
  </si>
  <si>
    <t>Stupeň 12</t>
  </si>
  <si>
    <t>{6eb4a1b7-a6df-4473-bf89-641feff02b23}</t>
  </si>
  <si>
    <t>18</t>
  </si>
  <si>
    <t>Stupeň 13</t>
  </si>
  <si>
    <t>{91d84286-c6dd-4443-9d9f-5bd435571f7e}</t>
  </si>
  <si>
    <t>19</t>
  </si>
  <si>
    <t>Vedlejší rozpočtové náklady</t>
  </si>
  <si>
    <t>{2617a510-3423-433b-bd76-c32134a73acf}</t>
  </si>
  <si>
    <t>KRYCÍ LIST SOUPISU PRACÍ</t>
  </si>
  <si>
    <t>Objekt:</t>
  </si>
  <si>
    <t>01 - Stupeň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</si>
  <si>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</si>
  <si>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</si>
  <si>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</si>
  <si>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</si>
  <si>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</si>
  <si>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</si>
  <si>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</si>
  <si>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2 - Zakládání</t>
  </si>
  <si>
    <t xml:space="preserve">      3 - Svislé a kompletní konstrukce</t>
  </si>
  <si>
    <t xml:space="preserve">        9 - Ostatní konstrukce a práce, bourání</t>
  </si>
  <si>
    <t xml:space="preserve">    4 - Vodorovné konstrukce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</si>
  <si>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</si>
  <si>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</si>
  <si>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</si>
  <si>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</si>
  <si>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</si>
  <si>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</si>
  <si>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</si>
  <si>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</si>
  <si>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</si>
  <si>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</si>
  <si>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</si>
  <si>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</si>
  <si>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</si>
  <si>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</si>
  <si>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</si>
  <si>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</si>
  <si>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</si>
  <si>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</si>
  <si>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</si>
  <si>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</si>
  <si>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</si>
  <si>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2018 02</t>
  </si>
  <si>
    <t>4</t>
  </si>
  <si>
    <t>-1665613527</t>
  </si>
  <si>
    <t>PP</t>
  </si>
  <si>
    <t>Odstranění křovin a stromů s odstraněním kořenů  průměru kmene do 100 mm do sklonu terénu 1 : 5, při celkové ploše do 1 000 m2</t>
  </si>
  <si>
    <t>111201401</t>
  </si>
  <si>
    <t>Spálení křovin a stromů průměru kmene do 100 mm</t>
  </si>
  <si>
    <t>-1744064092</t>
  </si>
  <si>
    <t>Spálení odstraněných křovin a stromů na hromadách  průměru kmene do 100 mm pro jakoukoliv plochu</t>
  </si>
  <si>
    <t>3</t>
  </si>
  <si>
    <t>112101102</t>
  </si>
  <si>
    <t>Odstranění stromů listnatých průměru kmene do 500 mm</t>
  </si>
  <si>
    <t>kus</t>
  </si>
  <si>
    <t>-1718751535</t>
  </si>
  <si>
    <t>Odstranění stromů s odřezáním kmene a s odvětvením listnatých, průměru kmene přes 300 do 500 mm</t>
  </si>
  <si>
    <t>112201102</t>
  </si>
  <si>
    <t>Odstranění pařezů D do 500 mm</t>
  </si>
  <si>
    <t>-293702640</t>
  </si>
  <si>
    <t>Odstranění pařezů  s jejich vykopáním, vytrháním nebo odstřelením, s přesekáním kořenů průměru přes 300 do 500 mm</t>
  </si>
  <si>
    <t>5</t>
  </si>
  <si>
    <t>112201104</t>
  </si>
  <si>
    <t>Odstranění pařezů D do 900 mm</t>
  </si>
  <si>
    <t>-1077240756</t>
  </si>
  <si>
    <t>Odstranění pařezů  s jejich vykopáním, vytrháním nebo odstřelením, s přesekáním kořenů průměru přes 700 do 900 mm</t>
  </si>
  <si>
    <t>6</t>
  </si>
  <si>
    <t>162201466</t>
  </si>
  <si>
    <t>Vodorovné přemístění kmenů stromů listnatých do 3 km D kmene do 500 mm</t>
  </si>
  <si>
    <t>-287946824</t>
  </si>
  <si>
    <t>Vodorovné přemístění větví, kmenů nebo pařezů  s naložením, složením a dopravou do 3000 m kmenů stromů listnatých, průměru přes 300 do 500 mm</t>
  </si>
  <si>
    <t>7</t>
  </si>
  <si>
    <t>162201476</t>
  </si>
  <si>
    <t>Vodorovné přemístění pařezů do 3 km D do 500 mm</t>
  </si>
  <si>
    <t>-2096576581</t>
  </si>
  <si>
    <t>Vodorovné přemístění větví, kmenů nebo pařezů  s naložením, složením a dopravou do 3000 m pařezů kmenů, průměru přes 300 do 500 mm</t>
  </si>
  <si>
    <t>8</t>
  </si>
  <si>
    <t>112211112</t>
  </si>
  <si>
    <t>Spálení pařezu D do 0,5 m</t>
  </si>
  <si>
    <t>-1096453493</t>
  </si>
  <si>
    <t>Spálení pařezů na hromadách  průměru přes 0,30 do 0,50 m</t>
  </si>
  <si>
    <t>9</t>
  </si>
  <si>
    <t>162201478</t>
  </si>
  <si>
    <t>Vodorovné přemístění pařezů do 3 km D do 900 mm</t>
  </si>
  <si>
    <t>-1904762045</t>
  </si>
  <si>
    <t>Vodorovné přemístění větví, kmenů nebo pařezů  s naložením, složením a dopravou do 3000 m pařezů kmenů, průměru přes 700 do 900 mm</t>
  </si>
  <si>
    <t>112211113</t>
  </si>
  <si>
    <t>Spálení pařezu D do 1,0 m</t>
  </si>
  <si>
    <t>328932795</t>
  </si>
  <si>
    <t>Spálení pařezů na hromadách  průměru přes 0,50 do 1,00 m</t>
  </si>
  <si>
    <t>174201202</t>
  </si>
  <si>
    <t>Zásyp jam po pařezech D pařezů do 500 mm</t>
  </si>
  <si>
    <t>-1619737074</t>
  </si>
  <si>
    <t>Zásyp jam po pařezech  výkopkem z horniny získané při dobývání pařezů s hrubým urovnáním povrchu zasypávky průměru pařezu přes 300 do 500 mm</t>
  </si>
  <si>
    <t>174201204</t>
  </si>
  <si>
    <t>Zásyp jam po pařezech D pařezů do 900 mm</t>
  </si>
  <si>
    <t>1024</t>
  </si>
  <si>
    <t>-1655048791</t>
  </si>
  <si>
    <t>Zásyp jam po pařezech  výkopkem z horniny získané při dobývání pařezů s hrubým urovnáním povrchu zasypávky průměru pařezu přes 700 do 900 mm</t>
  </si>
  <si>
    <t>Zakládání</t>
  </si>
  <si>
    <t>115101203</t>
  </si>
  <si>
    <t>Čerpání vody na dopravní výšku do 10 m průměrný přítok do 2000 l/min</t>
  </si>
  <si>
    <t>hod</t>
  </si>
  <si>
    <t>1795095421</t>
  </si>
  <si>
    <t>Čerpání vody na dopravní výšku do 10 m s uvažovaným průměrným přítokem přes 1 000 do 2 000 l/min</t>
  </si>
  <si>
    <t>115101303</t>
  </si>
  <si>
    <t>Pohotovost čerpací soupravy pro dopravní výšku do 10 m přítok do 2000 l/min</t>
  </si>
  <si>
    <t>den</t>
  </si>
  <si>
    <t>-1379042900</t>
  </si>
  <si>
    <t>Pohotovost záložní čerpací soupravy pro dopravní výšku do 10 m s uvažovaným průměrným přítokem přes 1 000 do 2 000 l/min</t>
  </si>
  <si>
    <t>171201101</t>
  </si>
  <si>
    <t>Uložení sypaniny do násypů nezhutněných</t>
  </si>
  <si>
    <t>m3</t>
  </si>
  <si>
    <t>-299959470</t>
  </si>
  <si>
    <t>Uložení sypaniny do násypů  s rozprostřením sypaniny ve vrstvách a s hrubým urovnáním nezhutněných z jakýchkoliv hornin</t>
  </si>
  <si>
    <t>VV</t>
  </si>
  <si>
    <t>"Jímka"2*0.75*5</t>
  </si>
  <si>
    <t>M</t>
  </si>
  <si>
    <t>28323110</t>
  </si>
  <si>
    <t>fólie PE hydroizolační (ojemová hmotnost 950 kg/m3), š. 1,4 m, tl. 0,8 mm</t>
  </si>
  <si>
    <t>684191054</t>
  </si>
  <si>
    <t>"Těsnění jímky"2*1,2*5</t>
  </si>
  <si>
    <t>292211112</t>
  </si>
  <si>
    <t xml:space="preserve">Demontáž pomocné konstrukce dřevěné </t>
  </si>
  <si>
    <t>2087959235</t>
  </si>
  <si>
    <t>Pomocná konstrukce pro zvláštní zakládání staveb  dřevěná z terénu odstranění</t>
  </si>
  <si>
    <t>"Zbytky dřevěné konstrukce"0,8</t>
  </si>
  <si>
    <t>Svislé a kompletní konstrukce</t>
  </si>
  <si>
    <t>311213114</t>
  </si>
  <si>
    <t>Zdivo z nepravidelných kamenů na maltu, objem jednoho kamene do 0,02m3, šířka spáry do 50 mm</t>
  </si>
  <si>
    <t>-1044176128</t>
  </si>
  <si>
    <t>Zdivo nadzákladové z lomového kamene štípaného nebo ručně vybíraného na maltu z nepravidelných kamenů objemu 1 kusu kamene do 0,02 m3, šířka spáry přes 20 do 50 mm</t>
  </si>
  <si>
    <t>"Doplnění prahu"0.022*0.9</t>
  </si>
  <si>
    <t>465513317</t>
  </si>
  <si>
    <t>Oprava dlažeb z lomového kamene na maltu s vyspárováním do 20 m2 tl 300 mm</t>
  </si>
  <si>
    <t>1048697190</t>
  </si>
  <si>
    <t>Oprava dlažeb z lomového kamene lomařsky upraveného  pro dlažbu o ploše opravovaných míst do 20 m2 jednotlivě na cementovou maltu, s vyspárováním cementovou maltou, tl. kamene 300 mm</t>
  </si>
  <si>
    <t>"Doplnění opevnění svahů vývaru"5</t>
  </si>
  <si>
    <t>20</t>
  </si>
  <si>
    <t>628635512</t>
  </si>
  <si>
    <t>Vyplnění spár zdiva z lomového kamene maltou cementovou na hl do 70 mm s vyspárováním</t>
  </si>
  <si>
    <t>CS ÚRS 2016 02</t>
  </si>
  <si>
    <t>-27398169</t>
  </si>
  <si>
    <t>Vyplnění spár dosavadních konstrukcí zdiva cementovou maltou s vyčištěním spár hloubky do 70 mm, zdiva z lomového kamene řádkového, kvádrového nebo kyklopského s vyspárováním</t>
  </si>
  <si>
    <t>"LB opevnění vývaru"2,2*6*0,2</t>
  </si>
  <si>
    <t>"PB opevnění vývaru"2,2*6*0,2</t>
  </si>
  <si>
    <t>Součet</t>
  </si>
  <si>
    <t>629995101</t>
  </si>
  <si>
    <t>Očištění vnějších ploch tlakovou vodou</t>
  </si>
  <si>
    <t>-1085700318</t>
  </si>
  <si>
    <t>Očištění vnějších ploch tlakovou vodou min 180 MPa</t>
  </si>
  <si>
    <t>"LB opevnění vývaru"2,2*6</t>
  </si>
  <si>
    <t>"PB opevnění vývaru"2,2*6</t>
  </si>
  <si>
    <t>22</t>
  </si>
  <si>
    <t>462513161</t>
  </si>
  <si>
    <t>Zához z lomového kamene záhozového hmotnost kamenů do 500 kg bez výplně</t>
  </si>
  <si>
    <t>338948636</t>
  </si>
  <si>
    <t>Zához z lomového kamene neupraveného provedený ze břehu nebo z lešení, do sucha nebo do vody záhozového, hmotnost jednotlivých kamenů přes 200 do 500 kg bez výplně mezer</t>
  </si>
  <si>
    <t>"LB za vývarem"3,6*8</t>
  </si>
  <si>
    <t>"PB za vývarem"3,6*8</t>
  </si>
  <si>
    <t>23</t>
  </si>
  <si>
    <t>462513169</t>
  </si>
  <si>
    <t>Příplatek za urovnání líce záhozu z lomového kamene záhozového do 500 kg</t>
  </si>
  <si>
    <t>-1125123334</t>
  </si>
  <si>
    <t>Zához z lomového kamene neupraveného provedený ze břehu nebo z lešení, do sucha nebo do vody záhozového, hmotnost jednotlivých kamenů přes 200 do 500 kg Příplatek k ceně za urovnání líce záhozu</t>
  </si>
  <si>
    <t>"LB za vývarem"3*8</t>
  </si>
  <si>
    <t>"PB za vývarem"3*8</t>
  </si>
  <si>
    <t>Ostatní konstrukce a práce, bourání</t>
  </si>
  <si>
    <t>24</t>
  </si>
  <si>
    <t>120901113</t>
  </si>
  <si>
    <t>Bourání zdiva kamenného v odkopávkách nebo prokopávkách na maltu cementovou ručně</t>
  </si>
  <si>
    <t>-618213669</t>
  </si>
  <si>
    <t>Bourání konstrukcí v odkopávkách a prokopávkách, korytech vodotečí, melioračních kanálech - ručně s přemístěním suti na hromady na vzdálenost do 20 m nebo s naložením na dopravní prostředek ze zdiva kamenného, pro jakýkoliv druh kamene na maltu cementovou</t>
  </si>
  <si>
    <t>"Zavazovací křídla stupně"1,2*1</t>
  </si>
  <si>
    <t>25</t>
  </si>
  <si>
    <t>997006512</t>
  </si>
  <si>
    <t>Vodorovné doprava suti s naložením a složením na skládku do 1 km</t>
  </si>
  <si>
    <t>t</t>
  </si>
  <si>
    <t>CS ÚRS 2017 02</t>
  </si>
  <si>
    <t>1351637150</t>
  </si>
  <si>
    <t>Vodorovná doprava suti na skládku s naložením na dopravní prostředek a složením přes 100 m do 1 km</t>
  </si>
  <si>
    <t>"Odtržený beton"1,2</t>
  </si>
  <si>
    <t>"Zavazovací křídla stupně"1,2*1*2,2</t>
  </si>
  <si>
    <t>26</t>
  </si>
  <si>
    <t>997013802</t>
  </si>
  <si>
    <t>Poplatek za uložení stavebního železobetonového odpadu na skládce (skládkovné)</t>
  </si>
  <si>
    <t>-171693006</t>
  </si>
  <si>
    <t>Poplatek za uložení stavebního odpadu na skládce (skládkovné) železobetonového</t>
  </si>
  <si>
    <t>27</t>
  </si>
  <si>
    <t>997221569</t>
  </si>
  <si>
    <t>Příplatek ZKD 1 km u vodorovné dopravy suti z kusových materiálů</t>
  </si>
  <si>
    <t>1478477831</t>
  </si>
  <si>
    <t>Vodorovná doprava suti bez naložení, ale se složením a s hrubým urovnáním Příplatek k ceně za každý další i započatý 1 km přes 1 km</t>
  </si>
  <si>
    <t>3,84*24</t>
  </si>
  <si>
    <t>Vodorovné konstrukce</t>
  </si>
  <si>
    <t>28</t>
  </si>
  <si>
    <t>467510111</t>
  </si>
  <si>
    <t>Balvanitý skluz z lomového kamene tl 700 až 1200 mm</t>
  </si>
  <si>
    <t>642044338</t>
  </si>
  <si>
    <t>Balvanitý skluz z lomového kamene  hmotnosti kamene jednotlivě přes 300 do 3000 kg s proštěrkováním tl. vrstvy 700 až 1200 mm</t>
  </si>
  <si>
    <t>"Skluz"6*4*0,8</t>
  </si>
  <si>
    <t>29</t>
  </si>
  <si>
    <t>451315136</t>
  </si>
  <si>
    <t>Podkladní nebo výplňová vrstva z betonu C 20/25 tl do 200 mm</t>
  </si>
  <si>
    <t>603442684</t>
  </si>
  <si>
    <t>Podkladní a výplňové vrstvy z betonu prostého  tloušťky do 200 mm, z betonu C 20/25</t>
  </si>
  <si>
    <t>"Uložení skluzu"6*4</t>
  </si>
  <si>
    <t>30</t>
  </si>
  <si>
    <t>998323011</t>
  </si>
  <si>
    <t>Přesun hmot pro jezy a stupně</t>
  </si>
  <si>
    <t>-512943317</t>
  </si>
  <si>
    <t>Přesun hmot pro jezy a stupně  dopravní vzdálenost do 500 m</t>
  </si>
  <si>
    <t>02 - Stupeň 2</t>
  </si>
  <si>
    <t>1384766961</t>
  </si>
  <si>
    <t>-1988653079</t>
  </si>
  <si>
    <t>112101101</t>
  </si>
  <si>
    <t>Odstranění stromů listnatých průměru kmene do 300 mm</t>
  </si>
  <si>
    <t>819112806</t>
  </si>
  <si>
    <t>Odstranění stromů s odřezáním kmene a s odvětvením listnatých, průměru kmene přes 100 do 300 mm</t>
  </si>
  <si>
    <t>112101103</t>
  </si>
  <si>
    <t>Odstranění stromů listnatých průměru kmene do 700 mm</t>
  </si>
  <si>
    <t>-130930776</t>
  </si>
  <si>
    <t>Odstranění stromů s odřezáním kmene a s odvětvením listnatých, průměru kmene přes 500 do 700 mm</t>
  </si>
  <si>
    <t>112201101</t>
  </si>
  <si>
    <t>Odstranění pařezů D do 300 mm</t>
  </si>
  <si>
    <t>-1996701565</t>
  </si>
  <si>
    <t>Odstranění pařezů s jejich vykopáním, vytrháním nebo odstřelením, s přesekáním kořenů průměru přes 100 do 300 mm</t>
  </si>
  <si>
    <t>154170603</t>
  </si>
  <si>
    <t>162201465</t>
  </si>
  <si>
    <t>Vodorovné přemístění kmenů stromů listnatých do 3 km D kmene do 300 mm</t>
  </si>
  <si>
    <t>-799935889</t>
  </si>
  <si>
    <t>Vodorovné přemístění větví, kmenů nebo pařezů s naložením, složením a dopravou do 3000 m kmenů stromů listnatých, průměru přes 100 do 300 mm</t>
  </si>
  <si>
    <t>162201468</t>
  </si>
  <si>
    <t>Vodorovné přemístění kmenů stromů listnatých do 3 km D kmene do 900 mm</t>
  </si>
  <si>
    <t>1472829059</t>
  </si>
  <si>
    <t>Vodorovné přemístění větví, kmenů nebo pařezů  s naložením, složením a dopravou do 3000 m kmenů stromů listnatých, průměru přes 700 do 900 mm</t>
  </si>
  <si>
    <t>162201475</t>
  </si>
  <si>
    <t>Vodorovné přemístění pařezů do 3 km D do 300 mm</t>
  </si>
  <si>
    <t>1579026700</t>
  </si>
  <si>
    <t>Vodorovné přemístění větví, kmenů nebo pařezů s naložením, složením a dopravou do 3000 m pařezů kmenů, průměru přes 100 do 300 mm</t>
  </si>
  <si>
    <t>112211111</t>
  </si>
  <si>
    <t>Spálení pařezu D do 0,3 m</t>
  </si>
  <si>
    <t>218663265</t>
  </si>
  <si>
    <t>Spálení pařezů na hromadách  průměru přes 0,10 do 0,30 m</t>
  </si>
  <si>
    <t>1905397434</t>
  </si>
  <si>
    <t>1276959263</t>
  </si>
  <si>
    <t>174201201</t>
  </si>
  <si>
    <t>Zásyp jam po pařezech D pařezů do 300 mm</t>
  </si>
  <si>
    <t>-2135555094</t>
  </si>
  <si>
    <t>Zásyp jam po pařezech  výkopkem z horniny získané při dobývání pařezů s hrubým urovnáním povrchu zasypávky průměru pařezu přes 100 do 300 mm</t>
  </si>
  <si>
    <t>-1131336347</t>
  </si>
  <si>
    <t>129203201</t>
  </si>
  <si>
    <t>Čištění otevřených koryt vodotečí š dna přes 5 m hl do 5 m v hornině tř. 3</t>
  </si>
  <si>
    <t>-1607665385</t>
  </si>
  <si>
    <t>Čištění otevřených koryt vodotečí  s přehozením rozpojeného nánosu do 3 m nebo s naložením na dopravní prostředek při šířce původního dna přes 5 m a hloubce koryta do 5 m v hornině tř. 3</t>
  </si>
  <si>
    <t>"Odtěžení nánosu z vývaru"5,5*5,4*0,6</t>
  </si>
  <si>
    <t>48719086</t>
  </si>
  <si>
    <t>-769816933</t>
  </si>
  <si>
    <t>-223499815</t>
  </si>
  <si>
    <t>"Jímka"2*0.75*6</t>
  </si>
  <si>
    <t>-119307716</t>
  </si>
  <si>
    <t>"Těsnění jímky"2*1,2*6</t>
  </si>
  <si>
    <t>1238199250</t>
  </si>
  <si>
    <t>"Doplnění tělesa stupně"0.5*0.8*0.1</t>
  </si>
  <si>
    <t>-823614183</t>
  </si>
  <si>
    <t>"Doplnění opevnění vývaru"2</t>
  </si>
  <si>
    <t>-1773459228</t>
  </si>
  <si>
    <t>"LB opevnění vývaru"3*6,5</t>
  </si>
  <si>
    <t>"PB opevnění vývaru"3,5*6,5</t>
  </si>
  <si>
    <t>"Těleso stupně"(2*2,7+11,5)*0.8</t>
  </si>
  <si>
    <t>857980546</t>
  </si>
  <si>
    <t>"LB opevnění vývaru"3*6,5*0,6</t>
  </si>
  <si>
    <t>"PB opevnění vývaru"3,5*6,5*0,6</t>
  </si>
  <si>
    <t>"Těleso stupně"(2*2,7+11,5)*0.8*0,6</t>
  </si>
  <si>
    <t>463211153</t>
  </si>
  <si>
    <t>Rovnanina objemu přes 3 m3 z lomového kamene tříděného hmotnosti do 500 kg s urovnáním líce</t>
  </si>
  <si>
    <t>1335498370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</si>
  <si>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</si>
  <si>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"PB opevnění za prahem"3,9*2</t>
  </si>
  <si>
    <t>"LB opevnění za prahem"3.5*2</t>
  </si>
  <si>
    <t>463211143</t>
  </si>
  <si>
    <t>Rovnanina objemu do 3 m3 z lomového kamene tříděného hmotnosti přes 200 kg s urovnáním líce</t>
  </si>
  <si>
    <t>-2063279361</t>
  </si>
  <si>
    <t>Rovnanina z lomového kamene neupraveného pro podélné i příčné objekty objemu do 3 m3 z kamene tříděného, s urovnáním líce a vyklínováním spár úlomky kamene hmotnost jednotlivých kamenů přes 200 kg</t>
  </si>
  <si>
    <t>"Doplnění vývaru"2</t>
  </si>
  <si>
    <t>463451114</t>
  </si>
  <si>
    <t>Prolití kamenné rovnaniny maltou MC 25</t>
  </si>
  <si>
    <t>-1086619206</t>
  </si>
  <si>
    <t>Prolití konstrukce z kamene rovnaniny cementovou maltou MC-25</t>
  </si>
  <si>
    <t>"Doplnění vývaru"2*0,1</t>
  </si>
  <si>
    <t>1983306479</t>
  </si>
  <si>
    <t>03 - Stupeň 3</t>
  </si>
  <si>
    <t>-1231299947</t>
  </si>
  <si>
    <t>"Odtěžení nánosu z vývaru"3,5*3*0,4</t>
  </si>
  <si>
    <t>-426489817</t>
  </si>
  <si>
    <t>825467587</t>
  </si>
  <si>
    <t>1059897321</t>
  </si>
  <si>
    <t>973016578</t>
  </si>
  <si>
    <t>-1270839003</t>
  </si>
  <si>
    <t>"Odstranění klestí"4</t>
  </si>
  <si>
    <t>-1983603417</t>
  </si>
  <si>
    <t>"Doplnění tělesa stupně"0.5*1*0.1</t>
  </si>
  <si>
    <t>538404123</t>
  </si>
  <si>
    <t>"Doplnění LB rovnaniny za prahem"2</t>
  </si>
  <si>
    <t>-179655597</t>
  </si>
  <si>
    <t>"Doplnění svahu vývaru"2</t>
  </si>
  <si>
    <t>"Doplnění v oblouku"1</t>
  </si>
  <si>
    <t>1864807802</t>
  </si>
  <si>
    <t>"LB opevnění vývaru"1,8*3*0,7</t>
  </si>
  <si>
    <t>"PB opevnění vývaru"2,2*2,5*0,7</t>
  </si>
  <si>
    <t>794826530</t>
  </si>
  <si>
    <t>"Těleso stupně"2*2,5+7*0.8</t>
  </si>
  <si>
    <t>2126399899</t>
  </si>
  <si>
    <t>"Doplnění vývaru"8</t>
  </si>
  <si>
    <t>-151835063</t>
  </si>
  <si>
    <t>"Doplnění vývaru"8*0,1</t>
  </si>
  <si>
    <t>1831745951</t>
  </si>
  <si>
    <t>04 - Úsek A</t>
  </si>
  <si>
    <t>1261801461</t>
  </si>
  <si>
    <t>"Doplnění LB dlažby"30</t>
  </si>
  <si>
    <t>320153893</t>
  </si>
  <si>
    <t>"LB opevnění svahu"2*140*0,8</t>
  </si>
  <si>
    <t>-1221971695</t>
  </si>
  <si>
    <t>"PB zídka v patě"0,6*70</t>
  </si>
  <si>
    <t>"LB opevnění svahu"2*140</t>
  </si>
  <si>
    <t>461211711</t>
  </si>
  <si>
    <t>Patka z lomového kamene pro dlažbu na sucho bez výplně spár</t>
  </si>
  <si>
    <t>-6049902</t>
  </si>
  <si>
    <t>Patka z lomového kamene lomařsky upraveného pro dlažbu  zděná na sucho bez výplně spár</t>
  </si>
  <si>
    <t>"LB patka pro zídku- min. hmotnost kamene 100 kg"0,2*140</t>
  </si>
  <si>
    <t>"PB patka pro zídku- min. hmotnost kamene 100 kg"0,2*80</t>
  </si>
  <si>
    <t>"LB patka pro záhozu- min. hmotnost kamene 100 kg"0,5*25</t>
  </si>
  <si>
    <t>"PB patka pro záhozu- min. hmotnost kamene 100 kg"0,5*20</t>
  </si>
  <si>
    <t>462512161</t>
  </si>
  <si>
    <t>Zához z lomového kamene záhozového hmotnost kamenů do 200 kg bez výplně</t>
  </si>
  <si>
    <t>1810980420</t>
  </si>
  <si>
    <t>Zához z lomového kamene neupraveného provedený ze břehu nebo z lešení, do sucha nebo do vody záhozového, hmotnost jednotlivých kamenů do 200 kg bez výplně mezer</t>
  </si>
  <si>
    <t>"LB zához - min. hmotnost kamene 100 kg"0,3*2*25</t>
  </si>
  <si>
    <t>"PB patka pro záhozu- min. hmotnost kamene 100 kg"0,3*2*20</t>
  </si>
  <si>
    <t>464511111</t>
  </si>
  <si>
    <t>Pohoz z lomového kamene neupraveného tříděného z terénu</t>
  </si>
  <si>
    <t>-1301705949</t>
  </si>
  <si>
    <t>Pohoz dna nebo svahů jakékoliv tloušťky  z lomového kamene neupraveného tříděného z terénu</t>
  </si>
  <si>
    <t>"Pohoz dna"0,3*140</t>
  </si>
  <si>
    <t>652014179</t>
  </si>
  <si>
    <t>05 - Stupeň 4</t>
  </si>
  <si>
    <t>20347376</t>
  </si>
  <si>
    <t>397833430</t>
  </si>
  <si>
    <t>-551415245</t>
  </si>
  <si>
    <t>1784667854</t>
  </si>
  <si>
    <t>-914536215</t>
  </si>
  <si>
    <t>1973638051</t>
  </si>
  <si>
    <t>1549994739</t>
  </si>
  <si>
    <t>162201456</t>
  </si>
  <si>
    <t>Vodorovné přemístění větví stromů listnatých do 3 km D kmene do 500 mm</t>
  </si>
  <si>
    <t>-1755023934</t>
  </si>
  <si>
    <t>Vodorovné přemístění větví, kmenů nebo pařezů  s naložením, složením a dopravou do 3000 m větví stromů listnatých, průměru kmene přes 300 do 500 mm</t>
  </si>
  <si>
    <t>1725216604</t>
  </si>
  <si>
    <t>-911759650</t>
  </si>
  <si>
    <t>280945315</t>
  </si>
  <si>
    <t>-341764892</t>
  </si>
  <si>
    <t>-194026166</t>
  </si>
  <si>
    <t>-820144191</t>
  </si>
  <si>
    <t>-877416264</t>
  </si>
  <si>
    <t>"Odtěžení nánosu z vývaru"5*8*0,2</t>
  </si>
  <si>
    <t>1496298477</t>
  </si>
  <si>
    <t>-159166179</t>
  </si>
  <si>
    <t>2114395986</t>
  </si>
  <si>
    <t>"Jímka"0.75*(4+7)</t>
  </si>
  <si>
    <t>1001265821</t>
  </si>
  <si>
    <t>"Těsnění jímky"1,2*(4+7)</t>
  </si>
  <si>
    <t>151101201</t>
  </si>
  <si>
    <t>Zřízení příložného pažení stěn výkopu hl do 4 m</t>
  </si>
  <si>
    <t>1574358535</t>
  </si>
  <si>
    <t>Zřízení pažení stěn výkopu bez rozepření nebo vzepření  příložné, hloubky do 4 m</t>
  </si>
  <si>
    <t>"PB"2.5*3</t>
  </si>
  <si>
    <t>"LB"9*3</t>
  </si>
  <si>
    <t>151101211</t>
  </si>
  <si>
    <t>Odstranění příložného pažení stěn hl do 4 m</t>
  </si>
  <si>
    <t>317357973</t>
  </si>
  <si>
    <t>Odstranění pažení stěn výkopu  s uložením pažin na vzdálenost do 3 m od okraje výkopu příložné, hloubky do 4 m</t>
  </si>
  <si>
    <t>151101311</t>
  </si>
  <si>
    <t>Odstranění rozepření stěn při pažení příložném hl do 4 m</t>
  </si>
  <si>
    <t>231466125</t>
  </si>
  <si>
    <t>Odstranění rozepření stěn výkopů  s uložením materiálu na vzdálenost do 3 m od okraje výkopu roubení příložného, hloubky do 4 m</t>
  </si>
  <si>
    <t>151101401</t>
  </si>
  <si>
    <t>Zřízení vzepření stěn při pažení příložném hl do 4 m</t>
  </si>
  <si>
    <t>1084367361</t>
  </si>
  <si>
    <t>Zřízení vzepření zapažených stěn výkopů  s potřebným přepažováním při roubení příložném, hloubky do 4 m</t>
  </si>
  <si>
    <t>131101201</t>
  </si>
  <si>
    <t>Hloubení jam zapažených v hornině tř. 1 a 2 objemu do 100 m3</t>
  </si>
  <si>
    <t>-1784952769</t>
  </si>
  <si>
    <t>Hloubení zapažených jam a zářezů  s urovnáním dna do předepsaného profilu a spádu v horninách tř. 1 a 2 do 100 m3</t>
  </si>
  <si>
    <t>"PB"1.2*3*2.5</t>
  </si>
  <si>
    <t>"LB"1.2*3*9</t>
  </si>
  <si>
    <t>174101101</t>
  </si>
  <si>
    <t>Zásyp jam, šachet rýh nebo kolem objektů sypaninou se zhutněním</t>
  </si>
  <si>
    <t>-39391430</t>
  </si>
  <si>
    <t>Zásyp sypaninou z jakékoliv horniny  s uložením výkopku ve vrstvách se zhutněním jam, šachet, rýh nebo kolem objektů v těchto vykopávkách</t>
  </si>
  <si>
    <t>-727254966</t>
  </si>
  <si>
    <t>"PB zeď"2,5*1,4</t>
  </si>
  <si>
    <t>"LB zeď"9*1,4</t>
  </si>
  <si>
    <t>"Doplnění tělesa stupně"0.6*1*0.1</t>
  </si>
  <si>
    <t>321311116</t>
  </si>
  <si>
    <t>Konstrukce vodních staveb z betonu prostého mrazuvzdorného tř. C 30/37</t>
  </si>
  <si>
    <t>996532438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</si>
  <si>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</si>
  <si>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"Základ LB zdi"9*1,2*1,3</t>
  </si>
  <si>
    <t>"Základ PB zdi"2,5*1,2*1,3</t>
  </si>
  <si>
    <t>-1011767183</t>
  </si>
  <si>
    <t>"LB zeď"2*15*0,4</t>
  </si>
  <si>
    <t>"PB zeď"2*21,5*0,4</t>
  </si>
  <si>
    <t>"Těleso stupně"(2*1,5+9,5*0.8)*0,4</t>
  </si>
  <si>
    <t>1474196152</t>
  </si>
  <si>
    <t>-2105921287</t>
  </si>
  <si>
    <t>"PB zeď"1,4*2,5</t>
  </si>
  <si>
    <t>"LB zeď"1,4*9</t>
  </si>
  <si>
    <t>31</t>
  </si>
  <si>
    <t>2114920095</t>
  </si>
  <si>
    <t>16,1*2,2</t>
  </si>
  <si>
    <t>32</t>
  </si>
  <si>
    <t>-173950260</t>
  </si>
  <si>
    <t>33</t>
  </si>
  <si>
    <t>-303846743</t>
  </si>
  <si>
    <t>35,42*24</t>
  </si>
  <si>
    <t>34</t>
  </si>
  <si>
    <t>-842425312</t>
  </si>
  <si>
    <t>35</t>
  </si>
  <si>
    <t>1027429623</t>
  </si>
  <si>
    <t>36</t>
  </si>
  <si>
    <t>722174088</t>
  </si>
  <si>
    <t>Potrubí vodovodní plastové PE do D 63 mm</t>
  </si>
  <si>
    <t>m</t>
  </si>
  <si>
    <t>1856967144</t>
  </si>
  <si>
    <t>Potrubí z plastových trubek z polyetylenu svařovaných na tupo D přes 50 do 63</t>
  </si>
  <si>
    <t>"Prostup"10*1</t>
  </si>
  <si>
    <t>37</t>
  </si>
  <si>
    <t>147995171</t>
  </si>
  <si>
    <t>06 - Stupeň 5</t>
  </si>
  <si>
    <t>-1616841854</t>
  </si>
  <si>
    <t>-1196300750</t>
  </si>
  <si>
    <t>-1566276991</t>
  </si>
  <si>
    <t>1018472393</t>
  </si>
  <si>
    <t>-2134892389</t>
  </si>
  <si>
    <t>429089162</t>
  </si>
  <si>
    <t>128483671</t>
  </si>
  <si>
    <t>-1519294385</t>
  </si>
  <si>
    <t>-1997244345</t>
  </si>
  <si>
    <t>"Odtěžení nánosu z vývaru"5*6*0,4</t>
  </si>
  <si>
    <t>-1708019391</t>
  </si>
  <si>
    <t>1750729903</t>
  </si>
  <si>
    <t>515888140</t>
  </si>
  <si>
    <t>"Jímka"2*0.75*5,5</t>
  </si>
  <si>
    <t>-1928414741</t>
  </si>
  <si>
    <t>"Těsnění jímky"2*1,2*5,5</t>
  </si>
  <si>
    <t>-505805990</t>
  </si>
  <si>
    <t>"Doplnění tělesa stupně"0.5*0.8*0.1+2*0,05*0,8</t>
  </si>
  <si>
    <t>1645262251</t>
  </si>
  <si>
    <t>"Doplnění opevnění svahů vývaru"4</t>
  </si>
  <si>
    <t>-941113466</t>
  </si>
  <si>
    <t>"Těleso stupně"(2*2,4+12,5*0.8)*0,6</t>
  </si>
  <si>
    <t>1118510627</t>
  </si>
  <si>
    <t>"Těleso stupně"(2*2,4+12,5*0.8)</t>
  </si>
  <si>
    <t>-429588281</t>
  </si>
  <si>
    <t>"Doplnění vývaru"6</t>
  </si>
  <si>
    <t>1830663764</t>
  </si>
  <si>
    <t>"Doplnění vývaru"6*0,1</t>
  </si>
  <si>
    <t>186822045</t>
  </si>
  <si>
    <t>07 - Úsek B</t>
  </si>
  <si>
    <t>1690938544</t>
  </si>
  <si>
    <t>"Doplnění LB dlažby"4</t>
  </si>
  <si>
    <t>-946590455</t>
  </si>
  <si>
    <t>"LB opevnění svahu"2,7*128*0,6</t>
  </si>
  <si>
    <t>-21600703</t>
  </si>
  <si>
    <t>"LB opevnění svahu"2,7*128</t>
  </si>
  <si>
    <t>2126052173</t>
  </si>
  <si>
    <t>"LB patka - min. hmotnost kamene 100 kg"0,4*128</t>
  </si>
  <si>
    <t>"PB patka pro zídku- min. hmotnost kamene 100 kg"0,2*128</t>
  </si>
  <si>
    <t>1187000849</t>
  </si>
  <si>
    <t>"Pohoz dna"0,3*128</t>
  </si>
  <si>
    <t>227154528</t>
  </si>
  <si>
    <t>08 - Stupeň 6</t>
  </si>
  <si>
    <t>-225081548</t>
  </si>
  <si>
    <t>80+30</t>
  </si>
  <si>
    <t>493795867</t>
  </si>
  <si>
    <t>-1975207192</t>
  </si>
  <si>
    <t>-189843989</t>
  </si>
  <si>
    <t>-388819406</t>
  </si>
  <si>
    <t>1763228751</t>
  </si>
  <si>
    <t>-739562680</t>
  </si>
  <si>
    <t>-67192479</t>
  </si>
  <si>
    <t>-1039216733</t>
  </si>
  <si>
    <t>-854372296</t>
  </si>
  <si>
    <t>1866614333</t>
  </si>
  <si>
    <t>-625281741</t>
  </si>
  <si>
    <t>-1868994</t>
  </si>
  <si>
    <t>1120964331</t>
  </si>
  <si>
    <t>1287422130</t>
  </si>
  <si>
    <t>2131019896</t>
  </si>
  <si>
    <t>-838997359</t>
  </si>
  <si>
    <t>-2057305332</t>
  </si>
  <si>
    <t>-1282035633</t>
  </si>
  <si>
    <t>529521772</t>
  </si>
  <si>
    <t>"Doplnění tělesa stupně"0.5*0.8*0.1+2</t>
  </si>
  <si>
    <t>459083908</t>
  </si>
  <si>
    <t>"Doplnění opevnění svahů vývaru"2</t>
  </si>
  <si>
    <t>1005725779</t>
  </si>
  <si>
    <t>"LB opevnění vývaru"4,8*8*0,2</t>
  </si>
  <si>
    <t>"PB opevnění vývaru"4,7*8*0,2</t>
  </si>
  <si>
    <t>"Těleso stupně"(2*1,8+13*0.8)*0,2</t>
  </si>
  <si>
    <t>-2031789650</t>
  </si>
  <si>
    <t>"LB opevnění vývaru"4,8*8</t>
  </si>
  <si>
    <t>"PB opevnění vývaru"4,7*8</t>
  </si>
  <si>
    <t>"Těleso stupně"(2*1,8+13*0.8)</t>
  </si>
  <si>
    <t>1216376959</t>
  </si>
  <si>
    <t>-309329113</t>
  </si>
  <si>
    <t>"Doplnění vývaru"5*0,1</t>
  </si>
  <si>
    <t>-1274210856</t>
  </si>
  <si>
    <t>09 - Stupeň 7</t>
  </si>
  <si>
    <t>-1550372026</t>
  </si>
  <si>
    <t>80</t>
  </si>
  <si>
    <t>655353623</t>
  </si>
  <si>
    <t>1073489997</t>
  </si>
  <si>
    <t>"Odtěžení nánosu z vývaru"26*0,2+12</t>
  </si>
  <si>
    <t>-801009435</t>
  </si>
  <si>
    <t>1678080113</t>
  </si>
  <si>
    <t>-1454708672</t>
  </si>
  <si>
    <t>-289787914</t>
  </si>
  <si>
    <t>1353683748</t>
  </si>
  <si>
    <t>465513417</t>
  </si>
  <si>
    <t>Oprava dlažeb z lomového kamene na maltu s vyspárováním do 20 m2 tl 400 mm</t>
  </si>
  <si>
    <t>185917282</t>
  </si>
  <si>
    <t>Oprava dlažeb z lomového kamene lomařsky upraveného  pro dlažbu o ploše opravovaných míst do 20 m2 jednotlivě na cementovou maltu, s vyspárováním cementovou maltou, tl. kamene 400 mm</t>
  </si>
  <si>
    <t>"Doplnění opevnění svahů vývaru"1</t>
  </si>
  <si>
    <t>89502181</t>
  </si>
  <si>
    <t>"LB opevnění vývaru"3,3*0,3</t>
  </si>
  <si>
    <t>"PB opevnění vývaru"4*0,3</t>
  </si>
  <si>
    <t>"Těleso stupně"12,5*0.8*0,3</t>
  </si>
  <si>
    <t>-1928949940</t>
  </si>
  <si>
    <t>"LB opevnění vývaru"3,3</t>
  </si>
  <si>
    <t>"PB opevnění vývaru"4</t>
  </si>
  <si>
    <t>"Těleso stupně"12,5*0.8</t>
  </si>
  <si>
    <t>1800836664</t>
  </si>
  <si>
    <t>367431983</t>
  </si>
  <si>
    <t>-117486889</t>
  </si>
  <si>
    <t>10 - Stupeň 8</t>
  </si>
  <si>
    <t>82997997</t>
  </si>
  <si>
    <t>1920517685</t>
  </si>
  <si>
    <t>-1288231086</t>
  </si>
  <si>
    <t>-1996071701</t>
  </si>
  <si>
    <t>784989104</t>
  </si>
  <si>
    <t>150571925</t>
  </si>
  <si>
    <t>1866640847</t>
  </si>
  <si>
    <t>-536491869</t>
  </si>
  <si>
    <t>1489093540</t>
  </si>
  <si>
    <t>551649729</t>
  </si>
  <si>
    <t>566808514</t>
  </si>
  <si>
    <t>-1613243534</t>
  </si>
  <si>
    <t>-938074326</t>
  </si>
  <si>
    <t>"Odtěžení nánosu z vývaru"7,2*5,5*0,2</t>
  </si>
  <si>
    <t>1721036819</t>
  </si>
  <si>
    <t>-85623192</t>
  </si>
  <si>
    <t>698416782</t>
  </si>
  <si>
    <t>"Jímka"2*0.75*4,5</t>
  </si>
  <si>
    <t>1711029002</t>
  </si>
  <si>
    <t>"Těsnění jímky"2*1,2*4,5</t>
  </si>
  <si>
    <t>626948997</t>
  </si>
  <si>
    <t>"Doplnění tělesa stupně"0.5*0.85*0.1+0,8*0,15</t>
  </si>
  <si>
    <t>-1346792727</t>
  </si>
  <si>
    <t>1594543934</t>
  </si>
  <si>
    <t>"LB opevnění vývaru"2,2*7,2*0,3</t>
  </si>
  <si>
    <t>"PB opevnění vývaru"2,2*7,2*0,3</t>
  </si>
  <si>
    <t>"Těleso stupně"(2*3,6+11,5*0.85)*0,3</t>
  </si>
  <si>
    <t>-277758218</t>
  </si>
  <si>
    <t>-448045563</t>
  </si>
  <si>
    <t>1009146201</t>
  </si>
  <si>
    <t>1090606010</t>
  </si>
  <si>
    <t>11 - Stupeň 9</t>
  </si>
  <si>
    <t>-527034984</t>
  </si>
  <si>
    <t>50</t>
  </si>
  <si>
    <t>-1958309673</t>
  </si>
  <si>
    <t>-1194747613</t>
  </si>
  <si>
    <t>1268077836</t>
  </si>
  <si>
    <t>1049091083</t>
  </si>
  <si>
    <t>-1036272869</t>
  </si>
  <si>
    <t>986679029</t>
  </si>
  <si>
    <t>608387943</t>
  </si>
  <si>
    <t>-1617592544</t>
  </si>
  <si>
    <t>134744928</t>
  </si>
  <si>
    <t>-36945685</t>
  </si>
  <si>
    <t>1987437878</t>
  </si>
  <si>
    <t>-1021902597</t>
  </si>
  <si>
    <t>672450883</t>
  </si>
  <si>
    <t>1475489050</t>
  </si>
  <si>
    <t>222564565</t>
  </si>
  <si>
    <t>"Jímka"2*0.75*9</t>
  </si>
  <si>
    <t>826057600</t>
  </si>
  <si>
    <t>"Těsnění jímky"2*1,2*9</t>
  </si>
  <si>
    <t>-1215786049</t>
  </si>
  <si>
    <t>"Doplnění tělesa stupně"0.5*0.9*0.1+0,5</t>
  </si>
  <si>
    <t>-2061379939</t>
  </si>
  <si>
    <t>-1034466421</t>
  </si>
  <si>
    <t>"LB opevnění vývaru"3,5*10,5*0,3</t>
  </si>
  <si>
    <t>"PB opevnění vývaru"4*10,5*0,3</t>
  </si>
  <si>
    <t>"Těleso stupně"(2*4+19,7*0.9)*0,3</t>
  </si>
  <si>
    <t>-2136846079</t>
  </si>
  <si>
    <t>"LB opevnění vývaru"3,5*10,5</t>
  </si>
  <si>
    <t>"PB opevnění vývaru"4*10,5</t>
  </si>
  <si>
    <t>"Těleso stupně"(2*4+19,7*0.9)</t>
  </si>
  <si>
    <t>1285186193</t>
  </si>
  <si>
    <t>1649919091</t>
  </si>
  <si>
    <t>"Doplnění vývaru"4*0,1</t>
  </si>
  <si>
    <t>-261848899</t>
  </si>
  <si>
    <t>12 - Úsek C</t>
  </si>
  <si>
    <t>-2123939897</t>
  </si>
  <si>
    <t>-1219398990</t>
  </si>
  <si>
    <t>112201103</t>
  </si>
  <si>
    <t>Odstranění pařezů D do 700 mm</t>
  </si>
  <si>
    <t>565042890</t>
  </si>
  <si>
    <t>Odstranění pařezů  s jejich vykopáním, vytrháním nebo odstřelením, s přesekáním kořenů průměru přes 500 do 700 mm</t>
  </si>
  <si>
    <t>162201477</t>
  </si>
  <si>
    <t>Vodorovné přemístění pařezů do 3 km D do 700 mm</t>
  </si>
  <si>
    <t>833013203</t>
  </si>
  <si>
    <t>Vodorovné přemístění větví, kmenů nebo pařezů  s naložením, složením a dopravou do 3000 m pařezů kmenů, průměru přes 500 do 700 mm</t>
  </si>
  <si>
    <t>1391510600</t>
  </si>
  <si>
    <t>174201203</t>
  </si>
  <si>
    <t>Zásyp jam po pařezech D pařezů do 700 mm</t>
  </si>
  <si>
    <t>-1044168079</t>
  </si>
  <si>
    <t>Zásyp jam po pařezech  výkopkem z horniny získané při dobývání pařezů s hrubým urovnáním povrchu zasypávky průměru pařezu přes 500 do 700 mm</t>
  </si>
  <si>
    <t>-528703891</t>
  </si>
  <si>
    <t>"PB patka - min. hmotnost kamene 250 kg"(1+0,6)/2*0,8*50</t>
  </si>
  <si>
    <t>-773090001</t>
  </si>
  <si>
    <t>137573273</t>
  </si>
  <si>
    <t>13 - Stupeň 10</t>
  </si>
  <si>
    <t>-252545270</t>
  </si>
  <si>
    <t>-1342243574</t>
  </si>
  <si>
    <t>-1382828184</t>
  </si>
  <si>
    <t>1194730680</t>
  </si>
  <si>
    <t>-591239104</t>
  </si>
  <si>
    <t>801813792</t>
  </si>
  <si>
    <t>-1456159146</t>
  </si>
  <si>
    <t>-1200324703</t>
  </si>
  <si>
    <t>-1044906816</t>
  </si>
  <si>
    <t>"Odtěžení nánosu z vývaru"7,1*7,4*0,3+25*5,6*0,2</t>
  </si>
  <si>
    <t>-1204903741</t>
  </si>
  <si>
    <t>-2065516023</t>
  </si>
  <si>
    <t>839231747</t>
  </si>
  <si>
    <t>"Jímka"2*0.75*7</t>
  </si>
  <si>
    <t>1827725382</t>
  </si>
  <si>
    <t>"Těsnění jímky"2*1,2*7</t>
  </si>
  <si>
    <t>-1387129862</t>
  </si>
  <si>
    <t>"Doplnění tělesa stupně"0.5*0.9*0.1</t>
  </si>
  <si>
    <t>2131411118</t>
  </si>
  <si>
    <t>904065207</t>
  </si>
  <si>
    <t>"LB opevnění vývaru"2,5*12,2*0,5</t>
  </si>
  <si>
    <t>"PB opevnění vývaru"4,2*12,2*0,5</t>
  </si>
  <si>
    <t>"Těleso stupně"(8,3+2,8+19,7*0.8)*0,5</t>
  </si>
  <si>
    <t>-817801381</t>
  </si>
  <si>
    <t>"LB opevnění vývaru"2,5*12,2</t>
  </si>
  <si>
    <t>"PB opevnění vývaru"4,2*12,2</t>
  </si>
  <si>
    <t>"Těleso stupně"(8,3+2,8+19,7*0.8)</t>
  </si>
  <si>
    <t>114676389</t>
  </si>
  <si>
    <t>2125816725</t>
  </si>
  <si>
    <t>1424322627</t>
  </si>
  <si>
    <t>14 - Úsek D</t>
  </si>
  <si>
    <t>-1214171701</t>
  </si>
  <si>
    <t>-1095135459</t>
  </si>
  <si>
    <t>-1808975756</t>
  </si>
  <si>
    <t>-453061745</t>
  </si>
  <si>
    <t>-1001833089</t>
  </si>
  <si>
    <t>1751867284</t>
  </si>
  <si>
    <t>241623871</t>
  </si>
  <si>
    <t>"Odtěžení nánosu"10+6+8</t>
  </si>
  <si>
    <t>-1414878235</t>
  </si>
  <si>
    <t>"Doplnění dlažby"12+6</t>
  </si>
  <si>
    <t>1348043294</t>
  </si>
  <si>
    <t>"PB opavnění svahu"4,1*53*0,2+4,1*46*0,5</t>
  </si>
  <si>
    <t>"LB opavnění svahu"5,1*53*0,2+5,1*46*0,5</t>
  </si>
  <si>
    <t>1653119802</t>
  </si>
  <si>
    <t>"PB opavnění svahu"4,1*(53+46)</t>
  </si>
  <si>
    <t>"LB opavnění svahu"5,1*(53+46)</t>
  </si>
  <si>
    <t>985004373</t>
  </si>
  <si>
    <t>1272269658</t>
  </si>
  <si>
    <t>"PB patka - min. hmotnost kamene 250 kg"(1+0,6)/2*0,8*46</t>
  </si>
  <si>
    <t>-1868828578</t>
  </si>
  <si>
    <t>15 - Úsek E</t>
  </si>
  <si>
    <t>-2011353785</t>
  </si>
  <si>
    <t>-1978092824</t>
  </si>
  <si>
    <t>1951844160</t>
  </si>
  <si>
    <t>"Odtěžení nánosu"6+10</t>
  </si>
  <si>
    <t>465513328</t>
  </si>
  <si>
    <t>Dlažba z lomového kamene na cementovou maltu s vyspárováním tl 300 mm pro hráze</t>
  </si>
  <si>
    <t>-474764841</t>
  </si>
  <si>
    <t>Dlažba z lomového kamene lomařsky upraveného  vodorovná nebo ve sklonu na cementovou maltu ze 400 kg cementu na m3 malty, s vyspárováním cementovou maltou MCs tl. 300 mm</t>
  </si>
  <si>
    <t>"LB dlažba pod soutokem"2,8*14,5</t>
  </si>
  <si>
    <t>-1725510857</t>
  </si>
  <si>
    <t>"PB opavnění"2,8*34*0,2</t>
  </si>
  <si>
    <t>"LB opavnění"46*17,3*0,2</t>
  </si>
  <si>
    <t>-33977757</t>
  </si>
  <si>
    <t>"PB opavnění"2,8*34</t>
  </si>
  <si>
    <t>"LB opavnění"46*17,3</t>
  </si>
  <si>
    <t>428014740</t>
  </si>
  <si>
    <t>"LB patka - min. hmotnost kamene 250 kg"(1+0,6)/2*0,8*31</t>
  </si>
  <si>
    <t>"PB patka - min. hmotnost kamene 250 kg"(1+0,6)/2*0,8*22</t>
  </si>
  <si>
    <t>-105953798</t>
  </si>
  <si>
    <t>16 - Stupeň 11</t>
  </si>
  <si>
    <t>-648778704</t>
  </si>
  <si>
    <t>-511613639</t>
  </si>
  <si>
    <t>2134919651</t>
  </si>
  <si>
    <t>-252931982</t>
  </si>
  <si>
    <t>-397389471</t>
  </si>
  <si>
    <t>339070024</t>
  </si>
  <si>
    <t>-1737572051</t>
  </si>
  <si>
    <t>1264874085</t>
  </si>
  <si>
    <t>-1775687165</t>
  </si>
  <si>
    <t>"Odtěžení nánosu"6,8*0,5+25*29*0,2</t>
  </si>
  <si>
    <t>1582833816</t>
  </si>
  <si>
    <t>-605491812</t>
  </si>
  <si>
    <t>-516449766</t>
  </si>
  <si>
    <t>75751710</t>
  </si>
  <si>
    <t>987380078</t>
  </si>
  <si>
    <t>"Dřevěná konstrukce"16*0,2</t>
  </si>
  <si>
    <t>-467326252</t>
  </si>
  <si>
    <t>"Uložení skluzu"16</t>
  </si>
  <si>
    <t>-336937980</t>
  </si>
  <si>
    <t>"Skluz"16*0,8</t>
  </si>
  <si>
    <t>1554622591</t>
  </si>
  <si>
    <t>"Patka LB opevnění"0,7*1*30</t>
  </si>
  <si>
    <t>"LB opevnění"2*1*30</t>
  </si>
  <si>
    <t>598474979</t>
  </si>
  <si>
    <t>17 - Stupeň 12</t>
  </si>
  <si>
    <t>1186820810</t>
  </si>
  <si>
    <t>-1861683306</t>
  </si>
  <si>
    <t>-1877981402</t>
  </si>
  <si>
    <t>-1444810150</t>
  </si>
  <si>
    <t>274126744</t>
  </si>
  <si>
    <t>947471743</t>
  </si>
  <si>
    <t>405991967</t>
  </si>
  <si>
    <t>-1395467499</t>
  </si>
  <si>
    <t>745050214</t>
  </si>
  <si>
    <t>-1528716373</t>
  </si>
  <si>
    <t>1751147277</t>
  </si>
  <si>
    <t>477805513</t>
  </si>
  <si>
    <t>1681094654</t>
  </si>
  <si>
    <t>"Odtěžení nánosu z vývaru"9,5*8,5*0,2</t>
  </si>
  <si>
    <t>1696979121</t>
  </si>
  <si>
    <t>324957709</t>
  </si>
  <si>
    <t>1787170177</t>
  </si>
  <si>
    <t>"Jímka"0.75*(9+12)</t>
  </si>
  <si>
    <t>-1669300192</t>
  </si>
  <si>
    <t>"Těsnění jímky"1,2*(9+12)</t>
  </si>
  <si>
    <t>115001105</t>
  </si>
  <si>
    <t>Převedení vody potrubím DN do 600</t>
  </si>
  <si>
    <t>1774692490</t>
  </si>
  <si>
    <t>Převedení vody potrubím průměru DN přes 300 do 600</t>
  </si>
  <si>
    <t>153112122</t>
  </si>
  <si>
    <t>Zaberanění ocelových štětovnic na dl do 8 m ve standardních podmínkách z terénu</t>
  </si>
  <si>
    <t>1131620878</t>
  </si>
  <si>
    <t>Zřízení beraněných stěn z ocelových štětovnic  z terénu zaberanění štětovnic ve standardních podmínkách, délky do 8 m</t>
  </si>
  <si>
    <t>16,5*7</t>
  </si>
  <si>
    <t>R001</t>
  </si>
  <si>
    <t>Štětovnice ocelová VL 503</t>
  </si>
  <si>
    <t>-113723717</t>
  </si>
  <si>
    <t>115,5*117,3/1000</t>
  </si>
  <si>
    <t>311213214</t>
  </si>
  <si>
    <t>Zdivo z pravidelných kamenů na maltu, objem jednoho kamene do 0,02m3, šířka spáry do 50 mm</t>
  </si>
  <si>
    <t>1603707789</t>
  </si>
  <si>
    <t>Zdivo nadzákladové z lomového kamene štípaného nebo ručně vybíraného na maltu z pravidelných kamenů (na vazbu) objemu 1 kusu kamene do 0,02 m3, šířka spáry přes 20 do 50 mm</t>
  </si>
  <si>
    <t>"Těleso stupně"4,1*11,8+3*1,4-6,1*0,8-1,2*0,8</t>
  </si>
  <si>
    <t>-2015872743</t>
  </si>
  <si>
    <t>"Výplň mezoštětovnicí a tělesem stupně"0,17*15,5</t>
  </si>
  <si>
    <t>"Základ stupně"15,5*1,2*1,3</t>
  </si>
  <si>
    <t>-37990348</t>
  </si>
  <si>
    <t>"PB opevnění za prahem"3,3*5</t>
  </si>
  <si>
    <t>"LB opevnění za prahem"2.5*5</t>
  </si>
  <si>
    <t>951979483</t>
  </si>
  <si>
    <t>-749116106</t>
  </si>
  <si>
    <t>"LB opevnění vývaru"8,2*2.6*0,3</t>
  </si>
  <si>
    <t>"PB opevnění vývaru"8,2*2,7*0,3</t>
  </si>
  <si>
    <t>-236945393</t>
  </si>
  <si>
    <t>"LB opevnění vývaru"8,2*2.6</t>
  </si>
  <si>
    <t>"PB opevnění vývaru"8,2*2,7</t>
  </si>
  <si>
    <t>-1626258314</t>
  </si>
  <si>
    <t>"Těleso stupně"17.8*3.7*1,2</t>
  </si>
  <si>
    <t>1195999218</t>
  </si>
  <si>
    <t>87,567*2,2</t>
  </si>
  <si>
    <t>726216907</t>
  </si>
  <si>
    <t>835848563</t>
  </si>
  <si>
    <t>87,567*24</t>
  </si>
  <si>
    <t>438341923</t>
  </si>
  <si>
    <t>18 - Stupeň 13</t>
  </si>
  <si>
    <t>1421771633</t>
  </si>
  <si>
    <t>-1179004348</t>
  </si>
  <si>
    <t>-444795250</t>
  </si>
  <si>
    <t>-1623482302</t>
  </si>
  <si>
    <t>1830859283</t>
  </si>
  <si>
    <t>106695267</t>
  </si>
  <si>
    <t>87964428</t>
  </si>
  <si>
    <t>1610818871</t>
  </si>
  <si>
    <t>677642089</t>
  </si>
  <si>
    <t>2071798615</t>
  </si>
  <si>
    <t>392645091</t>
  </si>
  <si>
    <t>-1345005239</t>
  </si>
  <si>
    <t>1858282015</t>
  </si>
  <si>
    <t>-559526992</t>
  </si>
  <si>
    <t>-1129372862</t>
  </si>
  <si>
    <t>-798832739</t>
  </si>
  <si>
    <t>300995860</t>
  </si>
  <si>
    <t>1589478139</t>
  </si>
  <si>
    <t>"Jímka"0.75*10,3+0,75*6</t>
  </si>
  <si>
    <t>-421280805</t>
  </si>
  <si>
    <t>"Těsnění jímky"(10,6+6)*1,2</t>
  </si>
  <si>
    <t>1898369957</t>
  </si>
  <si>
    <t>"Doplnění tělesa stupně"0.5*0.8*0.1+1</t>
  </si>
  <si>
    <t>-1318745737</t>
  </si>
  <si>
    <t>"PB opevnění za prahem"4,4*2</t>
  </si>
  <si>
    <t>"LB opevnění za prahem"2.6*2</t>
  </si>
  <si>
    <t>-468192249</t>
  </si>
  <si>
    <t>-1273608152</t>
  </si>
  <si>
    <t>"LB opevnění vývaru"3*4,1*0,6</t>
  </si>
  <si>
    <t>"PB opevnění vývaru"3*2*0,6</t>
  </si>
  <si>
    <t>"Těleso stupně"((3,7+0,6)+(9,5*0,35))*0,6</t>
  </si>
  <si>
    <t>-1498133370</t>
  </si>
  <si>
    <t>"LB opevnění vývaru"3*4,1</t>
  </si>
  <si>
    <t>"PB opevnění vývaru"3*2</t>
  </si>
  <si>
    <t>"Těleso stupně"((3,7+0,6)+(9,5*0,35))</t>
  </si>
  <si>
    <t>-726976876</t>
  </si>
  <si>
    <t>865209568</t>
  </si>
  <si>
    <t>-640194997</t>
  </si>
  <si>
    <t>19 - Vedlejší rozpočtové náklady</t>
  </si>
  <si>
    <t>VRN - Vedlejší rozpočtové náklady</t>
  </si>
  <si>
    <t xml:space="preserve">    VRN2 - Příprava staveniště</t>
  </si>
  <si>
    <t xml:space="preserve">    VRN3 - Zařízení staveniště</t>
  </si>
  <si>
    <t>VRN</t>
  </si>
  <si>
    <t>VRN2</t>
  </si>
  <si>
    <t>Příprava staveniště</t>
  </si>
  <si>
    <t>Ekodozor stavby</t>
  </si>
  <si>
    <t>soubor</t>
  </si>
  <si>
    <t>1237957203</t>
  </si>
  <si>
    <t>021203000</t>
  </si>
  <si>
    <t>Odlovení rybí obsádky</t>
  </si>
  <si>
    <t>-522180907</t>
  </si>
  <si>
    <t>Příprava staveniště záchranné práce stěhování přírodních hodnot</t>
  </si>
  <si>
    <t>024003005</t>
  </si>
  <si>
    <t>Stěhování zvířat</t>
  </si>
  <si>
    <t>2016384654</t>
  </si>
  <si>
    <t>VRN3</t>
  </si>
  <si>
    <t>Zařízení staveniště</t>
  </si>
  <si>
    <t>030001000</t>
  </si>
  <si>
    <t>825324559</t>
  </si>
  <si>
    <t>Veškeré náklady spojené s vybudováním, provozem a odstraněním zařízení staveniště.</t>
  </si>
  <si>
    <t>034403000</t>
  </si>
  <si>
    <t>Dopravní značení na staveništi</t>
  </si>
  <si>
    <t>1398654003</t>
  </si>
  <si>
    <t>Zařízení staveniště zabezpečení staveniště dopravní značení na staveništi.
Jedná se o svislé dopravní značení především při výjezdu na hlavní komunikace z místních komunuikací a cest. Předpokladá se osazení reflexních dopravních značek do 10 kusů.</t>
  </si>
  <si>
    <t>039203000</t>
  </si>
  <si>
    <t>Úprava terénu po zrušení zařízení staveniště</t>
  </si>
  <si>
    <t>-1422529620</t>
  </si>
  <si>
    <t>Zařízení staveniště zrušení zařízení staveniště úprava terénu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</si>
</sst>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/>
    <xf numFmtId="0" fontId="10" fillId="0" borderId="0" xfId="0" applyFont="1" applyAlignment="1" applyProtection="1"/>
    <xf numFmtId="0" fontId="10" fillId="0" borderId="0" xfId="0" applyFont="1" applyAlignment="1" applyProtection="1">
      <alignment horizontal="left"/>
    </xf>
    <xf numFmtId="0" fontId="10" fillId="0" borderId="0" xfId="0" applyFont="1" applyAlignment="1" applyProtection="1">
      <protection locked="0"/>
    </xf>
    <xf numFmtId="4" fontId="10" fillId="0" borderId="0" xfId="0" applyNumberFormat="1" applyFont="1" applyAlignment="1" applyProtection="1"/>
    <xf numFmtId="0" fontId="10" fillId="0" borderId="3" xfId="0" applyFont="1" applyBorder="1" applyAlignment="1"/>
    <xf numFmtId="0" fontId="10" fillId="0" borderId="14" xfId="0" applyFont="1" applyBorder="1" applyAlignment="1" applyProtection="1"/>
    <xf numFmtId="0" fontId="10" fillId="0" borderId="0" xfId="0" applyFont="1" applyBorder="1" applyAlignment="1" applyProtection="1"/>
    <xf numFmtId="166" fontId="10" fillId="0" borderId="0" xfId="0" applyNumberFormat="1" applyFont="1" applyBorder="1" applyAlignment="1" applyProtection="1"/>
    <xf numFmtId="166" fontId="10" fillId="0" borderId="15" xfId="0" applyNumberFormat="1" applyFont="1" applyBorder="1" applyAlignment="1" applyProtection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5"/>
  <sheetViews>
    <sheetView showGridLines="0" topLeftCell="A37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53"/>
      <c r="AS2" s="253"/>
      <c r="AT2" s="253"/>
      <c r="AU2" s="253"/>
      <c r="AV2" s="253"/>
      <c r="AW2" s="253"/>
      <c r="AX2" s="253"/>
      <c r="AY2" s="253"/>
      <c r="AZ2" s="253"/>
      <c r="BA2" s="253"/>
      <c r="BB2" s="253"/>
      <c r="BC2" s="253"/>
      <c r="BD2" s="253"/>
      <c r="BE2" s="253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65" t="s">
        <v>14</v>
      </c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6"/>
      <c r="AL5" s="266"/>
      <c r="AM5" s="266"/>
      <c r="AN5" s="266"/>
      <c r="AO5" s="266"/>
      <c r="AP5" s="20"/>
      <c r="AQ5" s="20"/>
      <c r="AR5" s="18"/>
      <c r="BE5" s="275" t="s">
        <v>15</v>
      </c>
      <c r="BS5" s="15" t="s">
        <v>6</v>
      </c>
    </row>
    <row r="6" spans="1:74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67" t="s">
        <v>17</v>
      </c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6"/>
      <c r="AE6" s="266"/>
      <c r="AF6" s="266"/>
      <c r="AG6" s="266"/>
      <c r="AH6" s="266"/>
      <c r="AI6" s="266"/>
      <c r="AJ6" s="266"/>
      <c r="AK6" s="266"/>
      <c r="AL6" s="266"/>
      <c r="AM6" s="266"/>
      <c r="AN6" s="266"/>
      <c r="AO6" s="266"/>
      <c r="AP6" s="20"/>
      <c r="AQ6" s="20"/>
      <c r="AR6" s="18"/>
      <c r="BE6" s="276"/>
      <c r="BS6" s="15" t="s">
        <v>6</v>
      </c>
    </row>
    <row r="7" spans="1:74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76"/>
      <c r="BS7" s="15" t="s">
        <v>6</v>
      </c>
    </row>
    <row r="8" spans="1:74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76"/>
      <c r="BS8" s="15" t="s">
        <v>6</v>
      </c>
    </row>
    <row r="9" spans="1:74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76"/>
      <c r="BS9" s="15" t="s">
        <v>6</v>
      </c>
    </row>
    <row r="10" spans="1:74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76"/>
      <c r="BS10" s="15" t="s">
        <v>6</v>
      </c>
    </row>
    <row r="11" spans="1:74" ht="18.399999999999999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76"/>
      <c r="BS11" s="15" t="s">
        <v>6</v>
      </c>
    </row>
    <row r="12" spans="1:74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76"/>
      <c r="BS12" s="15" t="s">
        <v>6</v>
      </c>
    </row>
    <row r="13" spans="1:74" ht="12" customHeight="1">
      <c r="B13" s="19"/>
      <c r="C13" s="20"/>
      <c r="D13" s="27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29</v>
      </c>
      <c r="AO13" s="20"/>
      <c r="AP13" s="20"/>
      <c r="AQ13" s="20"/>
      <c r="AR13" s="18"/>
      <c r="BE13" s="276"/>
      <c r="BS13" s="15" t="s">
        <v>6</v>
      </c>
    </row>
    <row r="14" spans="1:74">
      <c r="B14" s="19"/>
      <c r="C14" s="20"/>
      <c r="D14" s="20"/>
      <c r="E14" s="268" t="s">
        <v>29</v>
      </c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27" t="s">
        <v>27</v>
      </c>
      <c r="AL14" s="20"/>
      <c r="AM14" s="20"/>
      <c r="AN14" s="29" t="s">
        <v>29</v>
      </c>
      <c r="AO14" s="20"/>
      <c r="AP14" s="20"/>
      <c r="AQ14" s="20"/>
      <c r="AR14" s="18"/>
      <c r="BE14" s="276"/>
      <c r="BS14" s="15" t="s">
        <v>6</v>
      </c>
    </row>
    <row r="15" spans="1:74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76"/>
      <c r="BS15" s="15" t="s">
        <v>4</v>
      </c>
    </row>
    <row r="16" spans="1:74" ht="12" customHeight="1">
      <c r="B16" s="19"/>
      <c r="C16" s="20"/>
      <c r="D16" s="27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76"/>
      <c r="BS16" s="15" t="s">
        <v>4</v>
      </c>
    </row>
    <row r="17" spans="2:71" ht="18.399999999999999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76"/>
      <c r="BS17" s="15" t="s">
        <v>31</v>
      </c>
    </row>
    <row r="18" spans="2:7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76"/>
      <c r="BS18" s="15" t="s">
        <v>6</v>
      </c>
    </row>
    <row r="19" spans="2:71" ht="12" customHeight="1">
      <c r="B19" s="19"/>
      <c r="C19" s="20"/>
      <c r="D19" s="27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76"/>
      <c r="BS19" s="15" t="s">
        <v>6</v>
      </c>
    </row>
    <row r="20" spans="2:71" ht="18.399999999999999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76"/>
      <c r="BS20" s="15" t="s">
        <v>31</v>
      </c>
    </row>
    <row r="21" spans="2:7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76"/>
    </row>
    <row r="22" spans="2:71" ht="12" customHeight="1">
      <c r="B22" s="19"/>
      <c r="C22" s="20"/>
      <c r="D22" s="27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76"/>
    </row>
    <row r="23" spans="2:71" ht="16.5" customHeight="1">
      <c r="B23" s="19"/>
      <c r="C23" s="20"/>
      <c r="D23" s="20"/>
      <c r="E23" s="270" t="s">
        <v>1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O23" s="20"/>
      <c r="AP23" s="20"/>
      <c r="AQ23" s="20"/>
      <c r="AR23" s="18"/>
      <c r="BE23" s="276"/>
    </row>
    <row r="24" spans="2:7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76"/>
    </row>
    <row r="25" spans="2:7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76"/>
    </row>
    <row r="26" spans="2:71" s="1" customFormat="1" ht="25.9" customHeight="1">
      <c r="B26" s="32"/>
      <c r="C26" s="33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77">
        <f>ROUND(AG54,2)</f>
        <v>0</v>
      </c>
      <c r="AL26" s="278"/>
      <c r="AM26" s="278"/>
      <c r="AN26" s="278"/>
      <c r="AO26" s="278"/>
      <c r="AP26" s="33"/>
      <c r="AQ26" s="33"/>
      <c r="AR26" s="36"/>
      <c r="BE26" s="276"/>
    </row>
    <row r="27" spans="2:71" s="1" customFormat="1" ht="6.95" customHeight="1"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76"/>
    </row>
    <row r="28" spans="2:71" s="1" customForma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71" t="s">
        <v>36</v>
      </c>
      <c r="M28" s="271"/>
      <c r="N28" s="271"/>
      <c r="O28" s="271"/>
      <c r="P28" s="271"/>
      <c r="Q28" s="33"/>
      <c r="R28" s="33"/>
      <c r="S28" s="33"/>
      <c r="T28" s="33"/>
      <c r="U28" s="33"/>
      <c r="V28" s="33"/>
      <c r="W28" s="271" t="s">
        <v>37</v>
      </c>
      <c r="X28" s="271"/>
      <c r="Y28" s="271"/>
      <c r="Z28" s="271"/>
      <c r="AA28" s="271"/>
      <c r="AB28" s="271"/>
      <c r="AC28" s="271"/>
      <c r="AD28" s="271"/>
      <c r="AE28" s="271"/>
      <c r="AF28" s="33"/>
      <c r="AG28" s="33"/>
      <c r="AH28" s="33"/>
      <c r="AI28" s="33"/>
      <c r="AJ28" s="33"/>
      <c r="AK28" s="271" t="s">
        <v>38</v>
      </c>
      <c r="AL28" s="271"/>
      <c r="AM28" s="271"/>
      <c r="AN28" s="271"/>
      <c r="AO28" s="271"/>
      <c r="AP28" s="33"/>
      <c r="AQ28" s="33"/>
      <c r="AR28" s="36"/>
      <c r="BE28" s="276"/>
    </row>
    <row r="29" spans="2:71" s="2" customFormat="1" ht="14.45" customHeight="1">
      <c r="B29" s="37"/>
      <c r="C29" s="38"/>
      <c r="D29" s="27" t="s">
        <v>39</v>
      </c>
      <c r="E29" s="38"/>
      <c r="F29" s="27" t="s">
        <v>40</v>
      </c>
      <c r="G29" s="38"/>
      <c r="H29" s="38"/>
      <c r="I29" s="38"/>
      <c r="J29" s="38"/>
      <c r="K29" s="38"/>
      <c r="L29" s="272">
        <v>0.21</v>
      </c>
      <c r="M29" s="273"/>
      <c r="N29" s="273"/>
      <c r="O29" s="273"/>
      <c r="P29" s="273"/>
      <c r="Q29" s="38"/>
      <c r="R29" s="38"/>
      <c r="S29" s="38"/>
      <c r="T29" s="38"/>
      <c r="U29" s="38"/>
      <c r="V29" s="38"/>
      <c r="W29" s="274">
        <f>ROUND(AZ54, 2)</f>
        <v>0</v>
      </c>
      <c r="X29" s="273"/>
      <c r="Y29" s="273"/>
      <c r="Z29" s="273"/>
      <c r="AA29" s="273"/>
      <c r="AB29" s="273"/>
      <c r="AC29" s="273"/>
      <c r="AD29" s="273"/>
      <c r="AE29" s="273"/>
      <c r="AF29" s="38"/>
      <c r="AG29" s="38"/>
      <c r="AH29" s="38"/>
      <c r="AI29" s="38"/>
      <c r="AJ29" s="38"/>
      <c r="AK29" s="274">
        <f>ROUND(AV54, 2)</f>
        <v>0</v>
      </c>
      <c r="AL29" s="273"/>
      <c r="AM29" s="273"/>
      <c r="AN29" s="273"/>
      <c r="AO29" s="273"/>
      <c r="AP29" s="38"/>
      <c r="AQ29" s="38"/>
      <c r="AR29" s="39"/>
      <c r="BE29" s="276"/>
    </row>
    <row r="30" spans="2:71" s="2" customFormat="1" ht="14.45" customHeight="1">
      <c r="B30" s="37"/>
      <c r="C30" s="38"/>
      <c r="D30" s="38"/>
      <c r="E30" s="38"/>
      <c r="F30" s="27" t="s">
        <v>41</v>
      </c>
      <c r="G30" s="38"/>
      <c r="H30" s="38"/>
      <c r="I30" s="38"/>
      <c r="J30" s="38"/>
      <c r="K30" s="38"/>
      <c r="L30" s="272">
        <v>0.15</v>
      </c>
      <c r="M30" s="273"/>
      <c r="N30" s="273"/>
      <c r="O30" s="273"/>
      <c r="P30" s="273"/>
      <c r="Q30" s="38"/>
      <c r="R30" s="38"/>
      <c r="S30" s="38"/>
      <c r="T30" s="38"/>
      <c r="U30" s="38"/>
      <c r="V30" s="38"/>
      <c r="W30" s="274">
        <f>ROUND(BA54, 2)</f>
        <v>0</v>
      </c>
      <c r="X30" s="273"/>
      <c r="Y30" s="273"/>
      <c r="Z30" s="273"/>
      <c r="AA30" s="273"/>
      <c r="AB30" s="273"/>
      <c r="AC30" s="273"/>
      <c r="AD30" s="273"/>
      <c r="AE30" s="273"/>
      <c r="AF30" s="38"/>
      <c r="AG30" s="38"/>
      <c r="AH30" s="38"/>
      <c r="AI30" s="38"/>
      <c r="AJ30" s="38"/>
      <c r="AK30" s="274">
        <f>ROUND(AW54, 2)</f>
        <v>0</v>
      </c>
      <c r="AL30" s="273"/>
      <c r="AM30" s="273"/>
      <c r="AN30" s="273"/>
      <c r="AO30" s="273"/>
      <c r="AP30" s="38"/>
      <c r="AQ30" s="38"/>
      <c r="AR30" s="39"/>
      <c r="BE30" s="276"/>
    </row>
    <row r="31" spans="2:71" s="2" customFormat="1" ht="14.45" hidden="1" customHeight="1">
      <c r="B31" s="37"/>
      <c r="C31" s="38"/>
      <c r="D31" s="38"/>
      <c r="E31" s="38"/>
      <c r="F31" s="27" t="s">
        <v>42</v>
      </c>
      <c r="G31" s="38"/>
      <c r="H31" s="38"/>
      <c r="I31" s="38"/>
      <c r="J31" s="38"/>
      <c r="K31" s="38"/>
      <c r="L31" s="272">
        <v>0.21</v>
      </c>
      <c r="M31" s="273"/>
      <c r="N31" s="273"/>
      <c r="O31" s="273"/>
      <c r="P31" s="273"/>
      <c r="Q31" s="38"/>
      <c r="R31" s="38"/>
      <c r="S31" s="38"/>
      <c r="T31" s="38"/>
      <c r="U31" s="38"/>
      <c r="V31" s="38"/>
      <c r="W31" s="274">
        <f>ROUND(BB54, 2)</f>
        <v>0</v>
      </c>
      <c r="X31" s="273"/>
      <c r="Y31" s="273"/>
      <c r="Z31" s="273"/>
      <c r="AA31" s="273"/>
      <c r="AB31" s="273"/>
      <c r="AC31" s="273"/>
      <c r="AD31" s="273"/>
      <c r="AE31" s="273"/>
      <c r="AF31" s="38"/>
      <c r="AG31" s="38"/>
      <c r="AH31" s="38"/>
      <c r="AI31" s="38"/>
      <c r="AJ31" s="38"/>
      <c r="AK31" s="274">
        <v>0</v>
      </c>
      <c r="AL31" s="273"/>
      <c r="AM31" s="273"/>
      <c r="AN31" s="273"/>
      <c r="AO31" s="273"/>
      <c r="AP31" s="38"/>
      <c r="AQ31" s="38"/>
      <c r="AR31" s="39"/>
      <c r="BE31" s="276"/>
    </row>
    <row r="32" spans="2:71" s="2" customFormat="1" ht="14.45" hidden="1" customHeight="1">
      <c r="B32" s="37"/>
      <c r="C32" s="38"/>
      <c r="D32" s="38"/>
      <c r="E32" s="38"/>
      <c r="F32" s="27" t="s">
        <v>43</v>
      </c>
      <c r="G32" s="38"/>
      <c r="H32" s="38"/>
      <c r="I32" s="38"/>
      <c r="J32" s="38"/>
      <c r="K32" s="38"/>
      <c r="L32" s="272">
        <v>0.15</v>
      </c>
      <c r="M32" s="273"/>
      <c r="N32" s="273"/>
      <c r="O32" s="273"/>
      <c r="P32" s="273"/>
      <c r="Q32" s="38"/>
      <c r="R32" s="38"/>
      <c r="S32" s="38"/>
      <c r="T32" s="38"/>
      <c r="U32" s="38"/>
      <c r="V32" s="38"/>
      <c r="W32" s="274">
        <f>ROUND(BC54, 2)</f>
        <v>0</v>
      </c>
      <c r="X32" s="273"/>
      <c r="Y32" s="273"/>
      <c r="Z32" s="273"/>
      <c r="AA32" s="273"/>
      <c r="AB32" s="273"/>
      <c r="AC32" s="273"/>
      <c r="AD32" s="273"/>
      <c r="AE32" s="273"/>
      <c r="AF32" s="38"/>
      <c r="AG32" s="38"/>
      <c r="AH32" s="38"/>
      <c r="AI32" s="38"/>
      <c r="AJ32" s="38"/>
      <c r="AK32" s="274">
        <v>0</v>
      </c>
      <c r="AL32" s="273"/>
      <c r="AM32" s="273"/>
      <c r="AN32" s="273"/>
      <c r="AO32" s="273"/>
      <c r="AP32" s="38"/>
      <c r="AQ32" s="38"/>
      <c r="AR32" s="39"/>
      <c r="BE32" s="276"/>
    </row>
    <row r="33" spans="2:57" s="2" customFormat="1" ht="14.45" hidden="1" customHeight="1">
      <c r="B33" s="37"/>
      <c r="C33" s="38"/>
      <c r="D33" s="38"/>
      <c r="E33" s="38"/>
      <c r="F33" s="27" t="s">
        <v>44</v>
      </c>
      <c r="G33" s="38"/>
      <c r="H33" s="38"/>
      <c r="I33" s="38"/>
      <c r="J33" s="38"/>
      <c r="K33" s="38"/>
      <c r="L33" s="272">
        <v>0</v>
      </c>
      <c r="M33" s="273"/>
      <c r="N33" s="273"/>
      <c r="O33" s="273"/>
      <c r="P33" s="273"/>
      <c r="Q33" s="38"/>
      <c r="R33" s="38"/>
      <c r="S33" s="38"/>
      <c r="T33" s="38"/>
      <c r="U33" s="38"/>
      <c r="V33" s="38"/>
      <c r="W33" s="274">
        <f>ROUND(BD54, 2)</f>
        <v>0</v>
      </c>
      <c r="X33" s="273"/>
      <c r="Y33" s="273"/>
      <c r="Z33" s="273"/>
      <c r="AA33" s="273"/>
      <c r="AB33" s="273"/>
      <c r="AC33" s="273"/>
      <c r="AD33" s="273"/>
      <c r="AE33" s="273"/>
      <c r="AF33" s="38"/>
      <c r="AG33" s="38"/>
      <c r="AH33" s="38"/>
      <c r="AI33" s="38"/>
      <c r="AJ33" s="38"/>
      <c r="AK33" s="274">
        <v>0</v>
      </c>
      <c r="AL33" s="273"/>
      <c r="AM33" s="273"/>
      <c r="AN33" s="273"/>
      <c r="AO33" s="273"/>
      <c r="AP33" s="38"/>
      <c r="AQ33" s="38"/>
      <c r="AR33" s="39"/>
      <c r="BE33" s="276"/>
    </row>
    <row r="34" spans="2:57" s="1" customFormat="1" ht="6.95" customHeight="1"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76"/>
    </row>
    <row r="35" spans="2:57" s="1" customFormat="1" ht="25.9" customHeight="1">
      <c r="B35" s="32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249" t="s">
        <v>47</v>
      </c>
      <c r="Y35" s="250"/>
      <c r="Z35" s="250"/>
      <c r="AA35" s="250"/>
      <c r="AB35" s="250"/>
      <c r="AC35" s="42"/>
      <c r="AD35" s="42"/>
      <c r="AE35" s="42"/>
      <c r="AF35" s="42"/>
      <c r="AG35" s="42"/>
      <c r="AH35" s="42"/>
      <c r="AI35" s="42"/>
      <c r="AJ35" s="42"/>
      <c r="AK35" s="251">
        <f>SUM(AK26:AK33)</f>
        <v>0</v>
      </c>
      <c r="AL35" s="250"/>
      <c r="AM35" s="250"/>
      <c r="AN35" s="250"/>
      <c r="AO35" s="252"/>
      <c r="AP35" s="40"/>
      <c r="AQ35" s="40"/>
      <c r="AR35" s="36"/>
    </row>
    <row r="36" spans="2:57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</row>
    <row r="37" spans="2:57" s="1" customFormat="1" ht="6.95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</row>
    <row r="41" spans="2:57" s="1" customFormat="1" ht="6.95" customHeight="1"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</row>
    <row r="42" spans="2:57" s="1" customFormat="1" ht="24.95" customHeight="1">
      <c r="B42" s="32"/>
      <c r="C42" s="21" t="s">
        <v>48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</row>
    <row r="43" spans="2:57" s="1" customFormat="1" ht="6.95" customHeight="1"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</row>
    <row r="44" spans="2:57" s="1" customFormat="1" ht="12" customHeight="1">
      <c r="B44" s="32"/>
      <c r="C44" s="27" t="s">
        <v>13</v>
      </c>
      <c r="D44" s="33"/>
      <c r="E44" s="33"/>
      <c r="F44" s="33"/>
      <c r="G44" s="33"/>
      <c r="H44" s="33"/>
      <c r="I44" s="33"/>
      <c r="J44" s="33"/>
      <c r="K44" s="33"/>
      <c r="L44" s="33" t="str">
        <f>K5</f>
        <v>3015</v>
      </c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6"/>
    </row>
    <row r="45" spans="2:57" s="3" customFormat="1" ht="36.950000000000003" customHeight="1">
      <c r="B45" s="48"/>
      <c r="C45" s="49" t="s">
        <v>16</v>
      </c>
      <c r="D45" s="50"/>
      <c r="E45" s="50"/>
      <c r="F45" s="50"/>
      <c r="G45" s="50"/>
      <c r="H45" s="50"/>
      <c r="I45" s="50"/>
      <c r="J45" s="50"/>
      <c r="K45" s="50"/>
      <c r="L45" s="262" t="str">
        <f>K6</f>
        <v>Bratřejovka, km 3,190-6,271, oprava stupňů a opevnění toku</v>
      </c>
      <c r="M45" s="263"/>
      <c r="N45" s="263"/>
      <c r="O45" s="263"/>
      <c r="P45" s="263"/>
      <c r="Q45" s="263"/>
      <c r="R45" s="263"/>
      <c r="S45" s="263"/>
      <c r="T45" s="263"/>
      <c r="U45" s="263"/>
      <c r="V45" s="263"/>
      <c r="W45" s="263"/>
      <c r="X45" s="263"/>
      <c r="Y45" s="263"/>
      <c r="Z45" s="263"/>
      <c r="AA45" s="263"/>
      <c r="AB45" s="263"/>
      <c r="AC45" s="263"/>
      <c r="AD45" s="263"/>
      <c r="AE45" s="263"/>
      <c r="AF45" s="263"/>
      <c r="AG45" s="263"/>
      <c r="AH45" s="263"/>
      <c r="AI45" s="263"/>
      <c r="AJ45" s="263"/>
      <c r="AK45" s="263"/>
      <c r="AL45" s="263"/>
      <c r="AM45" s="263"/>
      <c r="AN45" s="263"/>
      <c r="AO45" s="263"/>
      <c r="AP45" s="50"/>
      <c r="AQ45" s="50"/>
      <c r="AR45" s="51"/>
    </row>
    <row r="46" spans="2:57" s="1" customFormat="1" ht="6.95" customHeight="1"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</row>
    <row r="47" spans="2:57" s="1" customFormat="1" ht="12" customHeight="1">
      <c r="B47" s="32"/>
      <c r="C47" s="27" t="s">
        <v>20</v>
      </c>
      <c r="D47" s="33"/>
      <c r="E47" s="33"/>
      <c r="F47" s="33"/>
      <c r="G47" s="33"/>
      <c r="H47" s="33"/>
      <c r="I47" s="33"/>
      <c r="J47" s="33"/>
      <c r="K47" s="33"/>
      <c r="L47" s="52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7" t="s">
        <v>22</v>
      </c>
      <c r="AJ47" s="33"/>
      <c r="AK47" s="33"/>
      <c r="AL47" s="33"/>
      <c r="AM47" s="264" t="str">
        <f>IF(AN8= "","",AN8)</f>
        <v>7. 12. 2018</v>
      </c>
      <c r="AN47" s="264"/>
      <c r="AO47" s="33"/>
      <c r="AP47" s="33"/>
      <c r="AQ47" s="33"/>
      <c r="AR47" s="36"/>
    </row>
    <row r="48" spans="2:57" s="1" customFormat="1" ht="6.95" customHeight="1"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</row>
    <row r="49" spans="1:91" s="1" customFormat="1" ht="13.7" customHeight="1">
      <c r="B49" s="32"/>
      <c r="C49" s="27" t="s">
        <v>24</v>
      </c>
      <c r="D49" s="33"/>
      <c r="E49" s="33"/>
      <c r="F49" s="33"/>
      <c r="G49" s="33"/>
      <c r="H49" s="33"/>
      <c r="I49" s="33"/>
      <c r="J49" s="33"/>
      <c r="K49" s="33"/>
      <c r="L49" s="33" t="str">
        <f>IF(E11= "","",E11)</f>
        <v>Povodí Moravy, s.p.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7" t="s">
        <v>30</v>
      </c>
      <c r="AJ49" s="33"/>
      <c r="AK49" s="33"/>
      <c r="AL49" s="33"/>
      <c r="AM49" s="260" t="str">
        <f>IF(E17="","",E17)</f>
        <v xml:space="preserve"> </v>
      </c>
      <c r="AN49" s="261"/>
      <c r="AO49" s="261"/>
      <c r="AP49" s="261"/>
      <c r="AQ49" s="33"/>
      <c r="AR49" s="36"/>
      <c r="AS49" s="254" t="s">
        <v>49</v>
      </c>
      <c r="AT49" s="255"/>
      <c r="AU49" s="54"/>
      <c r="AV49" s="54"/>
      <c r="AW49" s="54"/>
      <c r="AX49" s="54"/>
      <c r="AY49" s="54"/>
      <c r="AZ49" s="54"/>
      <c r="BA49" s="54"/>
      <c r="BB49" s="54"/>
      <c r="BC49" s="54"/>
      <c r="BD49" s="55"/>
    </row>
    <row r="50" spans="1:91" s="1" customFormat="1" ht="13.7" customHeight="1">
      <c r="B50" s="32"/>
      <c r="C50" s="27" t="s">
        <v>28</v>
      </c>
      <c r="D50" s="33"/>
      <c r="E50" s="33"/>
      <c r="F50" s="33"/>
      <c r="G50" s="33"/>
      <c r="H50" s="33"/>
      <c r="I50" s="33"/>
      <c r="J50" s="33"/>
      <c r="K50" s="33"/>
      <c r="L50" s="33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7" t="s">
        <v>32</v>
      </c>
      <c r="AJ50" s="33"/>
      <c r="AK50" s="33"/>
      <c r="AL50" s="33"/>
      <c r="AM50" s="260" t="str">
        <f>IF(E20="","",E20)</f>
        <v>Agroprojekt PSO, s.r.o</v>
      </c>
      <c r="AN50" s="261"/>
      <c r="AO50" s="261"/>
      <c r="AP50" s="261"/>
      <c r="AQ50" s="33"/>
      <c r="AR50" s="36"/>
      <c r="AS50" s="256"/>
      <c r="AT50" s="257"/>
      <c r="AU50" s="56"/>
      <c r="AV50" s="56"/>
      <c r="AW50" s="56"/>
      <c r="AX50" s="56"/>
      <c r="AY50" s="56"/>
      <c r="AZ50" s="56"/>
      <c r="BA50" s="56"/>
      <c r="BB50" s="56"/>
      <c r="BC50" s="56"/>
      <c r="BD50" s="57"/>
    </row>
    <row r="51" spans="1:91" s="1" customFormat="1" ht="10.9" customHeight="1"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58"/>
      <c r="AT51" s="259"/>
      <c r="AU51" s="58"/>
      <c r="AV51" s="58"/>
      <c r="AW51" s="58"/>
      <c r="AX51" s="58"/>
      <c r="AY51" s="58"/>
      <c r="AZ51" s="58"/>
      <c r="BA51" s="58"/>
      <c r="BB51" s="58"/>
      <c r="BC51" s="58"/>
      <c r="BD51" s="59"/>
    </row>
    <row r="52" spans="1:91" s="1" customFormat="1" ht="29.25" customHeight="1">
      <c r="B52" s="32"/>
      <c r="C52" s="244" t="s">
        <v>50</v>
      </c>
      <c r="D52" s="245"/>
      <c r="E52" s="245"/>
      <c r="F52" s="245"/>
      <c r="G52" s="245"/>
      <c r="H52" s="60"/>
      <c r="I52" s="246" t="s">
        <v>51</v>
      </c>
      <c r="J52" s="245"/>
      <c r="K52" s="245"/>
      <c r="L52" s="245"/>
      <c r="M52" s="245"/>
      <c r="N52" s="245"/>
      <c r="O52" s="245"/>
      <c r="P52" s="245"/>
      <c r="Q52" s="245"/>
      <c r="R52" s="245"/>
      <c r="S52" s="245"/>
      <c r="T52" s="245"/>
      <c r="U52" s="245"/>
      <c r="V52" s="245"/>
      <c r="W52" s="245"/>
      <c r="X52" s="245"/>
      <c r="Y52" s="245"/>
      <c r="Z52" s="245"/>
      <c r="AA52" s="245"/>
      <c r="AB52" s="245"/>
      <c r="AC52" s="245"/>
      <c r="AD52" s="245"/>
      <c r="AE52" s="245"/>
      <c r="AF52" s="245"/>
      <c r="AG52" s="248" t="s">
        <v>52</v>
      </c>
      <c r="AH52" s="245"/>
      <c r="AI52" s="245"/>
      <c r="AJ52" s="245"/>
      <c r="AK52" s="245"/>
      <c r="AL52" s="245"/>
      <c r="AM52" s="245"/>
      <c r="AN52" s="246" t="s">
        <v>53</v>
      </c>
      <c r="AO52" s="245"/>
      <c r="AP52" s="247"/>
      <c r="AQ52" s="61" t="s">
        <v>54</v>
      </c>
      <c r="AR52" s="36"/>
      <c r="AS52" s="62" t="s">
        <v>55</v>
      </c>
      <c r="AT52" s="63" t="s">
        <v>56</v>
      </c>
      <c r="AU52" s="63" t="s">
        <v>57</v>
      </c>
      <c r="AV52" s="63" t="s">
        <v>58</v>
      </c>
      <c r="AW52" s="63" t="s">
        <v>59</v>
      </c>
      <c r="AX52" s="63" t="s">
        <v>60</v>
      </c>
      <c r="AY52" s="63" t="s">
        <v>61</v>
      </c>
      <c r="AZ52" s="63" t="s">
        <v>62</v>
      </c>
      <c r="BA52" s="63" t="s">
        <v>63</v>
      </c>
      <c r="BB52" s="63" t="s">
        <v>64</v>
      </c>
      <c r="BC52" s="63" t="s">
        <v>65</v>
      </c>
      <c r="BD52" s="64" t="s">
        <v>66</v>
      </c>
    </row>
    <row r="53" spans="1:91" s="1" customFormat="1" ht="10.9" customHeight="1"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5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7"/>
    </row>
    <row r="54" spans="1:91" s="4" customFormat="1" ht="32.450000000000003" customHeight="1">
      <c r="B54" s="68"/>
      <c r="C54" s="69" t="s">
        <v>67</v>
      </c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242">
        <f>ROUND(SUM(AG55:AG73),2)</f>
        <v>0</v>
      </c>
      <c r="AH54" s="242"/>
      <c r="AI54" s="242"/>
      <c r="AJ54" s="242"/>
      <c r="AK54" s="242"/>
      <c r="AL54" s="242"/>
      <c r="AM54" s="242"/>
      <c r="AN54" s="243">
        <f t="shared" ref="AN54:AN73" si="0">SUM(AG54,AT54)</f>
        <v>0</v>
      </c>
      <c r="AO54" s="243"/>
      <c r="AP54" s="243"/>
      <c r="AQ54" s="72" t="s">
        <v>1</v>
      </c>
      <c r="AR54" s="73"/>
      <c r="AS54" s="74">
        <f>ROUND(SUM(AS55:AS73),2)</f>
        <v>0</v>
      </c>
      <c r="AT54" s="75">
        <f t="shared" ref="AT54:AT73" si="1">ROUND(SUM(AV54:AW54),2)</f>
        <v>0</v>
      </c>
      <c r="AU54" s="76">
        <f>ROUND(SUM(AU55:AU73),5)</f>
        <v>0</v>
      </c>
      <c r="AV54" s="75">
        <f>ROUND(AZ54*L29,2)</f>
        <v>0</v>
      </c>
      <c r="AW54" s="75">
        <f>ROUND(BA54*L30,2)</f>
        <v>0</v>
      </c>
      <c r="AX54" s="75">
        <f>ROUND(BB54*L29,2)</f>
        <v>0</v>
      </c>
      <c r="AY54" s="75">
        <f>ROUND(BC54*L30,2)</f>
        <v>0</v>
      </c>
      <c r="AZ54" s="75">
        <f>ROUND(SUM(AZ55:AZ73),2)</f>
        <v>0</v>
      </c>
      <c r="BA54" s="75">
        <f>ROUND(SUM(BA55:BA73),2)</f>
        <v>0</v>
      </c>
      <c r="BB54" s="75">
        <f>ROUND(SUM(BB55:BB73),2)</f>
        <v>0</v>
      </c>
      <c r="BC54" s="75">
        <f>ROUND(SUM(BC55:BC73),2)</f>
        <v>0</v>
      </c>
      <c r="BD54" s="77">
        <f>ROUND(SUM(BD55:BD73),2)</f>
        <v>0</v>
      </c>
      <c r="BS54" s="78" t="s">
        <v>68</v>
      </c>
      <c r="BT54" s="78" t="s">
        <v>69</v>
      </c>
      <c r="BU54" s="79" t="s">
        <v>70</v>
      </c>
      <c r="BV54" s="78" t="s">
        <v>71</v>
      </c>
      <c r="BW54" s="78" t="s">
        <v>5</v>
      </c>
      <c r="BX54" s="78" t="s">
        <v>72</v>
      </c>
      <c r="CL54" s="78" t="s">
        <v>1</v>
      </c>
    </row>
    <row r="55" spans="1:91" s="5" customFormat="1" ht="16.5" customHeight="1">
      <c r="A55" s="80" t="s">
        <v>73</v>
      </c>
      <c r="B55" s="81"/>
      <c r="C55" s="82"/>
      <c r="D55" s="239" t="s">
        <v>74</v>
      </c>
      <c r="E55" s="239"/>
      <c r="F55" s="239"/>
      <c r="G55" s="239"/>
      <c r="H55" s="239"/>
      <c r="I55" s="83"/>
      <c r="J55" s="239" t="s">
        <v>75</v>
      </c>
      <c r="K55" s="239"/>
      <c r="L55" s="239"/>
      <c r="M55" s="239"/>
      <c r="N55" s="239"/>
      <c r="O55" s="239"/>
      <c r="P55" s="239"/>
      <c r="Q55" s="239"/>
      <c r="R55" s="239"/>
      <c r="S55" s="239"/>
      <c r="T55" s="239"/>
      <c r="U55" s="239"/>
      <c r="V55" s="239"/>
      <c r="W55" s="239"/>
      <c r="X55" s="239"/>
      <c r="Y55" s="239"/>
      <c r="Z55" s="239"/>
      <c r="AA55" s="239"/>
      <c r="AB55" s="239"/>
      <c r="AC55" s="239"/>
      <c r="AD55" s="239"/>
      <c r="AE55" s="239"/>
      <c r="AF55" s="239"/>
      <c r="AG55" s="240">
        <f>'01 - Stupeň 1'!J30</f>
        <v>0</v>
      </c>
      <c r="AH55" s="241"/>
      <c r="AI55" s="241"/>
      <c r="AJ55" s="241"/>
      <c r="AK55" s="241"/>
      <c r="AL55" s="241"/>
      <c r="AM55" s="241"/>
      <c r="AN55" s="240">
        <f t="shared" si="0"/>
        <v>0</v>
      </c>
      <c r="AO55" s="241"/>
      <c r="AP55" s="241"/>
      <c r="AQ55" s="84" t="s">
        <v>76</v>
      </c>
      <c r="AR55" s="85"/>
      <c r="AS55" s="86">
        <v>0</v>
      </c>
      <c r="AT55" s="87">
        <f t="shared" si="1"/>
        <v>0</v>
      </c>
      <c r="AU55" s="88">
        <f>'01 - Stupeň 1'!P85</f>
        <v>0</v>
      </c>
      <c r="AV55" s="87">
        <f>'01 - Stupeň 1'!J33</f>
        <v>0</v>
      </c>
      <c r="AW55" s="87">
        <f>'01 - Stupeň 1'!J34</f>
        <v>0</v>
      </c>
      <c r="AX55" s="87">
        <f>'01 - Stupeň 1'!J35</f>
        <v>0</v>
      </c>
      <c r="AY55" s="87">
        <f>'01 - Stupeň 1'!J36</f>
        <v>0</v>
      </c>
      <c r="AZ55" s="87">
        <f>'01 - Stupeň 1'!F33</f>
        <v>0</v>
      </c>
      <c r="BA55" s="87">
        <f>'01 - Stupeň 1'!F34</f>
        <v>0</v>
      </c>
      <c r="BB55" s="87">
        <f>'01 - Stupeň 1'!F35</f>
        <v>0</v>
      </c>
      <c r="BC55" s="87">
        <f>'01 - Stupeň 1'!F36</f>
        <v>0</v>
      </c>
      <c r="BD55" s="89">
        <f>'01 - Stupeň 1'!F37</f>
        <v>0</v>
      </c>
      <c r="BT55" s="90" t="s">
        <v>77</v>
      </c>
      <c r="BV55" s="90" t="s">
        <v>71</v>
      </c>
      <c r="BW55" s="90" t="s">
        <v>78</v>
      </c>
      <c r="BX55" s="90" t="s">
        <v>5</v>
      </c>
      <c r="CL55" s="90" t="s">
        <v>1</v>
      </c>
      <c r="CM55" s="90" t="s">
        <v>79</v>
      </c>
    </row>
    <row r="56" spans="1:91" s="5" customFormat="1" ht="16.5" customHeight="1">
      <c r="A56" s="80" t="s">
        <v>73</v>
      </c>
      <c r="B56" s="81"/>
      <c r="C56" s="82"/>
      <c r="D56" s="239" t="s">
        <v>80</v>
      </c>
      <c r="E56" s="239"/>
      <c r="F56" s="239"/>
      <c r="G56" s="239"/>
      <c r="H56" s="239"/>
      <c r="I56" s="83"/>
      <c r="J56" s="239" t="s">
        <v>81</v>
      </c>
      <c r="K56" s="239"/>
      <c r="L56" s="239"/>
      <c r="M56" s="239"/>
      <c r="N56" s="239"/>
      <c r="O56" s="239"/>
      <c r="P56" s="239"/>
      <c r="Q56" s="239"/>
      <c r="R56" s="239"/>
      <c r="S56" s="239"/>
      <c r="T56" s="239"/>
      <c r="U56" s="239"/>
      <c r="V56" s="239"/>
      <c r="W56" s="239"/>
      <c r="X56" s="239"/>
      <c r="Y56" s="239"/>
      <c r="Z56" s="239"/>
      <c r="AA56" s="239"/>
      <c r="AB56" s="239"/>
      <c r="AC56" s="239"/>
      <c r="AD56" s="239"/>
      <c r="AE56" s="239"/>
      <c r="AF56" s="239"/>
      <c r="AG56" s="240">
        <f>'02 - Stupeň 2'!J30</f>
        <v>0</v>
      </c>
      <c r="AH56" s="241"/>
      <c r="AI56" s="241"/>
      <c r="AJ56" s="241"/>
      <c r="AK56" s="241"/>
      <c r="AL56" s="241"/>
      <c r="AM56" s="241"/>
      <c r="AN56" s="240">
        <f t="shared" si="0"/>
        <v>0</v>
      </c>
      <c r="AO56" s="241"/>
      <c r="AP56" s="241"/>
      <c r="AQ56" s="84" t="s">
        <v>76</v>
      </c>
      <c r="AR56" s="85"/>
      <c r="AS56" s="86">
        <v>0</v>
      </c>
      <c r="AT56" s="87">
        <f t="shared" si="1"/>
        <v>0</v>
      </c>
      <c r="AU56" s="88">
        <f>'02 - Stupeň 2'!P84</f>
        <v>0</v>
      </c>
      <c r="AV56" s="87">
        <f>'02 - Stupeň 2'!J33</f>
        <v>0</v>
      </c>
      <c r="AW56" s="87">
        <f>'02 - Stupeň 2'!J34</f>
        <v>0</v>
      </c>
      <c r="AX56" s="87">
        <f>'02 - Stupeň 2'!J35</f>
        <v>0</v>
      </c>
      <c r="AY56" s="87">
        <f>'02 - Stupeň 2'!J36</f>
        <v>0</v>
      </c>
      <c r="AZ56" s="87">
        <f>'02 - Stupeň 2'!F33</f>
        <v>0</v>
      </c>
      <c r="BA56" s="87">
        <f>'02 - Stupeň 2'!F34</f>
        <v>0</v>
      </c>
      <c r="BB56" s="87">
        <f>'02 - Stupeň 2'!F35</f>
        <v>0</v>
      </c>
      <c r="BC56" s="87">
        <f>'02 - Stupeň 2'!F36</f>
        <v>0</v>
      </c>
      <c r="BD56" s="89">
        <f>'02 - Stupeň 2'!F37</f>
        <v>0</v>
      </c>
      <c r="BT56" s="90" t="s">
        <v>77</v>
      </c>
      <c r="BV56" s="90" t="s">
        <v>71</v>
      </c>
      <c r="BW56" s="90" t="s">
        <v>82</v>
      </c>
      <c r="BX56" s="90" t="s">
        <v>5</v>
      </c>
      <c r="CL56" s="90" t="s">
        <v>1</v>
      </c>
      <c r="CM56" s="90" t="s">
        <v>79</v>
      </c>
    </row>
    <row r="57" spans="1:91" s="5" customFormat="1" ht="16.5" customHeight="1">
      <c r="A57" s="80" t="s">
        <v>73</v>
      </c>
      <c r="B57" s="81"/>
      <c r="C57" s="82"/>
      <c r="D57" s="239" t="s">
        <v>83</v>
      </c>
      <c r="E57" s="239"/>
      <c r="F57" s="239"/>
      <c r="G57" s="239"/>
      <c r="H57" s="239"/>
      <c r="I57" s="83"/>
      <c r="J57" s="239" t="s">
        <v>84</v>
      </c>
      <c r="K57" s="239"/>
      <c r="L57" s="239"/>
      <c r="M57" s="239"/>
      <c r="N57" s="239"/>
      <c r="O57" s="239"/>
      <c r="P57" s="239"/>
      <c r="Q57" s="239"/>
      <c r="R57" s="239"/>
      <c r="S57" s="239"/>
      <c r="T57" s="239"/>
      <c r="U57" s="239"/>
      <c r="V57" s="239"/>
      <c r="W57" s="239"/>
      <c r="X57" s="239"/>
      <c r="Y57" s="239"/>
      <c r="Z57" s="239"/>
      <c r="AA57" s="239"/>
      <c r="AB57" s="239"/>
      <c r="AC57" s="239"/>
      <c r="AD57" s="239"/>
      <c r="AE57" s="239"/>
      <c r="AF57" s="239"/>
      <c r="AG57" s="240">
        <f>'03 - Stupeň 3'!J30</f>
        <v>0</v>
      </c>
      <c r="AH57" s="241"/>
      <c r="AI57" s="241"/>
      <c r="AJ57" s="241"/>
      <c r="AK57" s="241"/>
      <c r="AL57" s="241"/>
      <c r="AM57" s="241"/>
      <c r="AN57" s="240">
        <f t="shared" si="0"/>
        <v>0</v>
      </c>
      <c r="AO57" s="241"/>
      <c r="AP57" s="241"/>
      <c r="AQ57" s="84" t="s">
        <v>76</v>
      </c>
      <c r="AR57" s="85"/>
      <c r="AS57" s="86">
        <v>0</v>
      </c>
      <c r="AT57" s="87">
        <f t="shared" si="1"/>
        <v>0</v>
      </c>
      <c r="AU57" s="88">
        <f>'03 - Stupeň 3'!P84</f>
        <v>0</v>
      </c>
      <c r="AV57" s="87">
        <f>'03 - Stupeň 3'!J33</f>
        <v>0</v>
      </c>
      <c r="AW57" s="87">
        <f>'03 - Stupeň 3'!J34</f>
        <v>0</v>
      </c>
      <c r="AX57" s="87">
        <f>'03 - Stupeň 3'!J35</f>
        <v>0</v>
      </c>
      <c r="AY57" s="87">
        <f>'03 - Stupeň 3'!J36</f>
        <v>0</v>
      </c>
      <c r="AZ57" s="87">
        <f>'03 - Stupeň 3'!F33</f>
        <v>0</v>
      </c>
      <c r="BA57" s="87">
        <f>'03 - Stupeň 3'!F34</f>
        <v>0</v>
      </c>
      <c r="BB57" s="87">
        <f>'03 - Stupeň 3'!F35</f>
        <v>0</v>
      </c>
      <c r="BC57" s="87">
        <f>'03 - Stupeň 3'!F36</f>
        <v>0</v>
      </c>
      <c r="BD57" s="89">
        <f>'03 - Stupeň 3'!F37</f>
        <v>0</v>
      </c>
      <c r="BT57" s="90" t="s">
        <v>77</v>
      </c>
      <c r="BV57" s="90" t="s">
        <v>71</v>
      </c>
      <c r="BW57" s="90" t="s">
        <v>85</v>
      </c>
      <c r="BX57" s="90" t="s">
        <v>5</v>
      </c>
      <c r="CL57" s="90" t="s">
        <v>1</v>
      </c>
      <c r="CM57" s="90" t="s">
        <v>79</v>
      </c>
    </row>
    <row r="58" spans="1:91" s="5" customFormat="1" ht="16.5" customHeight="1">
      <c r="A58" s="80" t="s">
        <v>73</v>
      </c>
      <c r="B58" s="81"/>
      <c r="C58" s="82"/>
      <c r="D58" s="239" t="s">
        <v>86</v>
      </c>
      <c r="E58" s="239"/>
      <c r="F58" s="239"/>
      <c r="G58" s="239"/>
      <c r="H58" s="239"/>
      <c r="I58" s="83"/>
      <c r="J58" s="239" t="s">
        <v>87</v>
      </c>
      <c r="K58" s="239"/>
      <c r="L58" s="239"/>
      <c r="M58" s="239"/>
      <c r="N58" s="239"/>
      <c r="O58" s="239"/>
      <c r="P58" s="239"/>
      <c r="Q58" s="239"/>
      <c r="R58" s="239"/>
      <c r="S58" s="239"/>
      <c r="T58" s="239"/>
      <c r="U58" s="239"/>
      <c r="V58" s="239"/>
      <c r="W58" s="239"/>
      <c r="X58" s="239"/>
      <c r="Y58" s="239"/>
      <c r="Z58" s="239"/>
      <c r="AA58" s="239"/>
      <c r="AB58" s="239"/>
      <c r="AC58" s="239"/>
      <c r="AD58" s="239"/>
      <c r="AE58" s="239"/>
      <c r="AF58" s="239"/>
      <c r="AG58" s="240">
        <f>'04 - Úsek A'!J30</f>
        <v>0</v>
      </c>
      <c r="AH58" s="241"/>
      <c r="AI58" s="241"/>
      <c r="AJ58" s="241"/>
      <c r="AK58" s="241"/>
      <c r="AL58" s="241"/>
      <c r="AM58" s="241"/>
      <c r="AN58" s="240">
        <f t="shared" si="0"/>
        <v>0</v>
      </c>
      <c r="AO58" s="241"/>
      <c r="AP58" s="241"/>
      <c r="AQ58" s="84" t="s">
        <v>76</v>
      </c>
      <c r="AR58" s="85"/>
      <c r="AS58" s="86">
        <v>0</v>
      </c>
      <c r="AT58" s="87">
        <f t="shared" si="1"/>
        <v>0</v>
      </c>
      <c r="AU58" s="88">
        <f>'04 - Úsek A'!P83</f>
        <v>0</v>
      </c>
      <c r="AV58" s="87">
        <f>'04 - Úsek A'!J33</f>
        <v>0</v>
      </c>
      <c r="AW58" s="87">
        <f>'04 - Úsek A'!J34</f>
        <v>0</v>
      </c>
      <c r="AX58" s="87">
        <f>'04 - Úsek A'!J35</f>
        <v>0</v>
      </c>
      <c r="AY58" s="87">
        <f>'04 - Úsek A'!J36</f>
        <v>0</v>
      </c>
      <c r="AZ58" s="87">
        <f>'04 - Úsek A'!F33</f>
        <v>0</v>
      </c>
      <c r="BA58" s="87">
        <f>'04 - Úsek A'!F34</f>
        <v>0</v>
      </c>
      <c r="BB58" s="87">
        <f>'04 - Úsek A'!F35</f>
        <v>0</v>
      </c>
      <c r="BC58" s="87">
        <f>'04 - Úsek A'!F36</f>
        <v>0</v>
      </c>
      <c r="BD58" s="89">
        <f>'04 - Úsek A'!F37</f>
        <v>0</v>
      </c>
      <c r="BT58" s="90" t="s">
        <v>77</v>
      </c>
      <c r="BV58" s="90" t="s">
        <v>71</v>
      </c>
      <c r="BW58" s="90" t="s">
        <v>88</v>
      </c>
      <c r="BX58" s="90" t="s">
        <v>5</v>
      </c>
      <c r="CL58" s="90" t="s">
        <v>1</v>
      </c>
      <c r="CM58" s="90" t="s">
        <v>79</v>
      </c>
    </row>
    <row r="59" spans="1:91" s="5" customFormat="1" ht="16.5" customHeight="1">
      <c r="A59" s="80" t="s">
        <v>73</v>
      </c>
      <c r="B59" s="81"/>
      <c r="C59" s="82"/>
      <c r="D59" s="239" t="s">
        <v>89</v>
      </c>
      <c r="E59" s="239"/>
      <c r="F59" s="239"/>
      <c r="G59" s="239"/>
      <c r="H59" s="239"/>
      <c r="I59" s="83"/>
      <c r="J59" s="239" t="s">
        <v>90</v>
      </c>
      <c r="K59" s="239"/>
      <c r="L59" s="239"/>
      <c r="M59" s="239"/>
      <c r="N59" s="239"/>
      <c r="O59" s="239"/>
      <c r="P59" s="239"/>
      <c r="Q59" s="239"/>
      <c r="R59" s="239"/>
      <c r="S59" s="239"/>
      <c r="T59" s="239"/>
      <c r="U59" s="239"/>
      <c r="V59" s="239"/>
      <c r="W59" s="239"/>
      <c r="X59" s="239"/>
      <c r="Y59" s="239"/>
      <c r="Z59" s="239"/>
      <c r="AA59" s="239"/>
      <c r="AB59" s="239"/>
      <c r="AC59" s="239"/>
      <c r="AD59" s="239"/>
      <c r="AE59" s="239"/>
      <c r="AF59" s="239"/>
      <c r="AG59" s="240">
        <f>'05 - Stupeň 4'!J30</f>
        <v>0</v>
      </c>
      <c r="AH59" s="241"/>
      <c r="AI59" s="241"/>
      <c r="AJ59" s="241"/>
      <c r="AK59" s="241"/>
      <c r="AL59" s="241"/>
      <c r="AM59" s="241"/>
      <c r="AN59" s="240">
        <f t="shared" si="0"/>
        <v>0</v>
      </c>
      <c r="AO59" s="241"/>
      <c r="AP59" s="241"/>
      <c r="AQ59" s="84" t="s">
        <v>76</v>
      </c>
      <c r="AR59" s="85"/>
      <c r="AS59" s="86">
        <v>0</v>
      </c>
      <c r="AT59" s="87">
        <f t="shared" si="1"/>
        <v>0</v>
      </c>
      <c r="AU59" s="88">
        <f>'05 - Stupeň 4'!P85</f>
        <v>0</v>
      </c>
      <c r="AV59" s="87">
        <f>'05 - Stupeň 4'!J33</f>
        <v>0</v>
      </c>
      <c r="AW59" s="87">
        <f>'05 - Stupeň 4'!J34</f>
        <v>0</v>
      </c>
      <c r="AX59" s="87">
        <f>'05 - Stupeň 4'!J35</f>
        <v>0</v>
      </c>
      <c r="AY59" s="87">
        <f>'05 - Stupeň 4'!J36</f>
        <v>0</v>
      </c>
      <c r="AZ59" s="87">
        <f>'05 - Stupeň 4'!F33</f>
        <v>0</v>
      </c>
      <c r="BA59" s="87">
        <f>'05 - Stupeň 4'!F34</f>
        <v>0</v>
      </c>
      <c r="BB59" s="87">
        <f>'05 - Stupeň 4'!F35</f>
        <v>0</v>
      </c>
      <c r="BC59" s="87">
        <f>'05 - Stupeň 4'!F36</f>
        <v>0</v>
      </c>
      <c r="BD59" s="89">
        <f>'05 - Stupeň 4'!F37</f>
        <v>0</v>
      </c>
      <c r="BT59" s="90" t="s">
        <v>77</v>
      </c>
      <c r="BV59" s="90" t="s">
        <v>71</v>
      </c>
      <c r="BW59" s="90" t="s">
        <v>91</v>
      </c>
      <c r="BX59" s="90" t="s">
        <v>5</v>
      </c>
      <c r="CL59" s="90" t="s">
        <v>1</v>
      </c>
      <c r="CM59" s="90" t="s">
        <v>79</v>
      </c>
    </row>
    <row r="60" spans="1:91" s="5" customFormat="1" ht="16.5" customHeight="1">
      <c r="A60" s="80" t="s">
        <v>73</v>
      </c>
      <c r="B60" s="81"/>
      <c r="C60" s="82"/>
      <c r="D60" s="239" t="s">
        <v>92</v>
      </c>
      <c r="E60" s="239"/>
      <c r="F60" s="239"/>
      <c r="G60" s="239"/>
      <c r="H60" s="239"/>
      <c r="I60" s="83"/>
      <c r="J60" s="239" t="s">
        <v>93</v>
      </c>
      <c r="K60" s="239"/>
      <c r="L60" s="239"/>
      <c r="M60" s="239"/>
      <c r="N60" s="239"/>
      <c r="O60" s="239"/>
      <c r="P60" s="239"/>
      <c r="Q60" s="239"/>
      <c r="R60" s="239"/>
      <c r="S60" s="239"/>
      <c r="T60" s="239"/>
      <c r="U60" s="239"/>
      <c r="V60" s="239"/>
      <c r="W60" s="239"/>
      <c r="X60" s="239"/>
      <c r="Y60" s="239"/>
      <c r="Z60" s="239"/>
      <c r="AA60" s="239"/>
      <c r="AB60" s="239"/>
      <c r="AC60" s="239"/>
      <c r="AD60" s="239"/>
      <c r="AE60" s="239"/>
      <c r="AF60" s="239"/>
      <c r="AG60" s="240">
        <f>'06 - Stupeň 5'!J30</f>
        <v>0</v>
      </c>
      <c r="AH60" s="241"/>
      <c r="AI60" s="241"/>
      <c r="AJ60" s="241"/>
      <c r="AK60" s="241"/>
      <c r="AL60" s="241"/>
      <c r="AM60" s="241"/>
      <c r="AN60" s="240">
        <f t="shared" si="0"/>
        <v>0</v>
      </c>
      <c r="AO60" s="241"/>
      <c r="AP60" s="241"/>
      <c r="AQ60" s="84" t="s">
        <v>76</v>
      </c>
      <c r="AR60" s="85"/>
      <c r="AS60" s="86">
        <v>0</v>
      </c>
      <c r="AT60" s="87">
        <f t="shared" si="1"/>
        <v>0</v>
      </c>
      <c r="AU60" s="88">
        <f>'06 - Stupeň 5'!P84</f>
        <v>0</v>
      </c>
      <c r="AV60" s="87">
        <f>'06 - Stupeň 5'!J33</f>
        <v>0</v>
      </c>
      <c r="AW60" s="87">
        <f>'06 - Stupeň 5'!J34</f>
        <v>0</v>
      </c>
      <c r="AX60" s="87">
        <f>'06 - Stupeň 5'!J35</f>
        <v>0</v>
      </c>
      <c r="AY60" s="87">
        <f>'06 - Stupeň 5'!J36</f>
        <v>0</v>
      </c>
      <c r="AZ60" s="87">
        <f>'06 - Stupeň 5'!F33</f>
        <v>0</v>
      </c>
      <c r="BA60" s="87">
        <f>'06 - Stupeň 5'!F34</f>
        <v>0</v>
      </c>
      <c r="BB60" s="87">
        <f>'06 - Stupeň 5'!F35</f>
        <v>0</v>
      </c>
      <c r="BC60" s="87">
        <f>'06 - Stupeň 5'!F36</f>
        <v>0</v>
      </c>
      <c r="BD60" s="89">
        <f>'06 - Stupeň 5'!F37</f>
        <v>0</v>
      </c>
      <c r="BT60" s="90" t="s">
        <v>77</v>
      </c>
      <c r="BV60" s="90" t="s">
        <v>71</v>
      </c>
      <c r="BW60" s="90" t="s">
        <v>94</v>
      </c>
      <c r="BX60" s="90" t="s">
        <v>5</v>
      </c>
      <c r="CL60" s="90" t="s">
        <v>1</v>
      </c>
      <c r="CM60" s="90" t="s">
        <v>79</v>
      </c>
    </row>
    <row r="61" spans="1:91" s="5" customFormat="1" ht="16.5" customHeight="1">
      <c r="A61" s="80" t="s">
        <v>73</v>
      </c>
      <c r="B61" s="81"/>
      <c r="C61" s="82"/>
      <c r="D61" s="239" t="s">
        <v>95</v>
      </c>
      <c r="E61" s="239"/>
      <c r="F61" s="239"/>
      <c r="G61" s="239"/>
      <c r="H61" s="239"/>
      <c r="I61" s="83"/>
      <c r="J61" s="239" t="s">
        <v>96</v>
      </c>
      <c r="K61" s="239"/>
      <c r="L61" s="239"/>
      <c r="M61" s="239"/>
      <c r="N61" s="239"/>
      <c r="O61" s="239"/>
      <c r="P61" s="239"/>
      <c r="Q61" s="239"/>
      <c r="R61" s="239"/>
      <c r="S61" s="239"/>
      <c r="T61" s="239"/>
      <c r="U61" s="239"/>
      <c r="V61" s="239"/>
      <c r="W61" s="239"/>
      <c r="X61" s="239"/>
      <c r="Y61" s="239"/>
      <c r="Z61" s="239"/>
      <c r="AA61" s="239"/>
      <c r="AB61" s="239"/>
      <c r="AC61" s="239"/>
      <c r="AD61" s="239"/>
      <c r="AE61" s="239"/>
      <c r="AF61" s="239"/>
      <c r="AG61" s="240">
        <f>'07 - Úsek B'!J30</f>
        <v>0</v>
      </c>
      <c r="AH61" s="241"/>
      <c r="AI61" s="241"/>
      <c r="AJ61" s="241"/>
      <c r="AK61" s="241"/>
      <c r="AL61" s="241"/>
      <c r="AM61" s="241"/>
      <c r="AN61" s="240">
        <f t="shared" si="0"/>
        <v>0</v>
      </c>
      <c r="AO61" s="241"/>
      <c r="AP61" s="241"/>
      <c r="AQ61" s="84" t="s">
        <v>76</v>
      </c>
      <c r="AR61" s="85"/>
      <c r="AS61" s="86">
        <v>0</v>
      </c>
      <c r="AT61" s="87">
        <f t="shared" si="1"/>
        <v>0</v>
      </c>
      <c r="AU61" s="88">
        <f>'07 - Úsek B'!P83</f>
        <v>0</v>
      </c>
      <c r="AV61" s="87">
        <f>'07 - Úsek B'!J33</f>
        <v>0</v>
      </c>
      <c r="AW61" s="87">
        <f>'07 - Úsek B'!J34</f>
        <v>0</v>
      </c>
      <c r="AX61" s="87">
        <f>'07 - Úsek B'!J35</f>
        <v>0</v>
      </c>
      <c r="AY61" s="87">
        <f>'07 - Úsek B'!J36</f>
        <v>0</v>
      </c>
      <c r="AZ61" s="87">
        <f>'07 - Úsek B'!F33</f>
        <v>0</v>
      </c>
      <c r="BA61" s="87">
        <f>'07 - Úsek B'!F34</f>
        <v>0</v>
      </c>
      <c r="BB61" s="87">
        <f>'07 - Úsek B'!F35</f>
        <v>0</v>
      </c>
      <c r="BC61" s="87">
        <f>'07 - Úsek B'!F36</f>
        <v>0</v>
      </c>
      <c r="BD61" s="89">
        <f>'07 - Úsek B'!F37</f>
        <v>0</v>
      </c>
      <c r="BT61" s="90" t="s">
        <v>77</v>
      </c>
      <c r="BV61" s="90" t="s">
        <v>71</v>
      </c>
      <c r="BW61" s="90" t="s">
        <v>97</v>
      </c>
      <c r="BX61" s="90" t="s">
        <v>5</v>
      </c>
      <c r="CL61" s="90" t="s">
        <v>1</v>
      </c>
      <c r="CM61" s="90" t="s">
        <v>79</v>
      </c>
    </row>
    <row r="62" spans="1:91" s="5" customFormat="1" ht="16.5" customHeight="1">
      <c r="A62" s="80" t="s">
        <v>73</v>
      </c>
      <c r="B62" s="81"/>
      <c r="C62" s="82"/>
      <c r="D62" s="239" t="s">
        <v>98</v>
      </c>
      <c r="E62" s="239"/>
      <c r="F62" s="239"/>
      <c r="G62" s="239"/>
      <c r="H62" s="239"/>
      <c r="I62" s="83"/>
      <c r="J62" s="239" t="s">
        <v>99</v>
      </c>
      <c r="K62" s="239"/>
      <c r="L62" s="239"/>
      <c r="M62" s="239"/>
      <c r="N62" s="239"/>
      <c r="O62" s="239"/>
      <c r="P62" s="239"/>
      <c r="Q62" s="239"/>
      <c r="R62" s="239"/>
      <c r="S62" s="239"/>
      <c r="T62" s="239"/>
      <c r="U62" s="239"/>
      <c r="V62" s="239"/>
      <c r="W62" s="239"/>
      <c r="X62" s="239"/>
      <c r="Y62" s="239"/>
      <c r="Z62" s="239"/>
      <c r="AA62" s="239"/>
      <c r="AB62" s="239"/>
      <c r="AC62" s="239"/>
      <c r="AD62" s="239"/>
      <c r="AE62" s="239"/>
      <c r="AF62" s="239"/>
      <c r="AG62" s="240">
        <f>'08 - Stupeň 6'!J30</f>
        <v>0</v>
      </c>
      <c r="AH62" s="241"/>
      <c r="AI62" s="241"/>
      <c r="AJ62" s="241"/>
      <c r="AK62" s="241"/>
      <c r="AL62" s="241"/>
      <c r="AM62" s="241"/>
      <c r="AN62" s="240">
        <f t="shared" si="0"/>
        <v>0</v>
      </c>
      <c r="AO62" s="241"/>
      <c r="AP62" s="241"/>
      <c r="AQ62" s="84" t="s">
        <v>76</v>
      </c>
      <c r="AR62" s="85"/>
      <c r="AS62" s="86">
        <v>0</v>
      </c>
      <c r="AT62" s="87">
        <f t="shared" si="1"/>
        <v>0</v>
      </c>
      <c r="AU62" s="88">
        <f>'08 - Stupeň 6'!P84</f>
        <v>0</v>
      </c>
      <c r="AV62" s="87">
        <f>'08 - Stupeň 6'!J33</f>
        <v>0</v>
      </c>
      <c r="AW62" s="87">
        <f>'08 - Stupeň 6'!J34</f>
        <v>0</v>
      </c>
      <c r="AX62" s="87">
        <f>'08 - Stupeň 6'!J35</f>
        <v>0</v>
      </c>
      <c r="AY62" s="87">
        <f>'08 - Stupeň 6'!J36</f>
        <v>0</v>
      </c>
      <c r="AZ62" s="87">
        <f>'08 - Stupeň 6'!F33</f>
        <v>0</v>
      </c>
      <c r="BA62" s="87">
        <f>'08 - Stupeň 6'!F34</f>
        <v>0</v>
      </c>
      <c r="BB62" s="87">
        <f>'08 - Stupeň 6'!F35</f>
        <v>0</v>
      </c>
      <c r="BC62" s="87">
        <f>'08 - Stupeň 6'!F36</f>
        <v>0</v>
      </c>
      <c r="BD62" s="89">
        <f>'08 - Stupeň 6'!F37</f>
        <v>0</v>
      </c>
      <c r="BT62" s="90" t="s">
        <v>77</v>
      </c>
      <c r="BV62" s="90" t="s">
        <v>71</v>
      </c>
      <c r="BW62" s="90" t="s">
        <v>100</v>
      </c>
      <c r="BX62" s="90" t="s">
        <v>5</v>
      </c>
      <c r="CL62" s="90" t="s">
        <v>1</v>
      </c>
      <c r="CM62" s="90" t="s">
        <v>79</v>
      </c>
    </row>
    <row r="63" spans="1:91" s="5" customFormat="1" ht="16.5" customHeight="1">
      <c r="A63" s="80" t="s">
        <v>73</v>
      </c>
      <c r="B63" s="81"/>
      <c r="C63" s="82"/>
      <c r="D63" s="239" t="s">
        <v>101</v>
      </c>
      <c r="E63" s="239"/>
      <c r="F63" s="239"/>
      <c r="G63" s="239"/>
      <c r="H63" s="239"/>
      <c r="I63" s="83"/>
      <c r="J63" s="239" t="s">
        <v>102</v>
      </c>
      <c r="K63" s="239"/>
      <c r="L63" s="239"/>
      <c r="M63" s="239"/>
      <c r="N63" s="239"/>
      <c r="O63" s="239"/>
      <c r="P63" s="239"/>
      <c r="Q63" s="239"/>
      <c r="R63" s="239"/>
      <c r="S63" s="239"/>
      <c r="T63" s="239"/>
      <c r="U63" s="239"/>
      <c r="V63" s="239"/>
      <c r="W63" s="239"/>
      <c r="X63" s="239"/>
      <c r="Y63" s="239"/>
      <c r="Z63" s="239"/>
      <c r="AA63" s="239"/>
      <c r="AB63" s="239"/>
      <c r="AC63" s="239"/>
      <c r="AD63" s="239"/>
      <c r="AE63" s="239"/>
      <c r="AF63" s="239"/>
      <c r="AG63" s="240">
        <f>'09 - Stupeň 7'!J30</f>
        <v>0</v>
      </c>
      <c r="AH63" s="241"/>
      <c r="AI63" s="241"/>
      <c r="AJ63" s="241"/>
      <c r="AK63" s="241"/>
      <c r="AL63" s="241"/>
      <c r="AM63" s="241"/>
      <c r="AN63" s="240">
        <f t="shared" si="0"/>
        <v>0</v>
      </c>
      <c r="AO63" s="241"/>
      <c r="AP63" s="241"/>
      <c r="AQ63" s="84" t="s">
        <v>76</v>
      </c>
      <c r="AR63" s="85"/>
      <c r="AS63" s="86">
        <v>0</v>
      </c>
      <c r="AT63" s="87">
        <f t="shared" si="1"/>
        <v>0</v>
      </c>
      <c r="AU63" s="88">
        <f>'09 - Stupeň 7'!P84</f>
        <v>0</v>
      </c>
      <c r="AV63" s="87">
        <f>'09 - Stupeň 7'!J33</f>
        <v>0</v>
      </c>
      <c r="AW63" s="87">
        <f>'09 - Stupeň 7'!J34</f>
        <v>0</v>
      </c>
      <c r="AX63" s="87">
        <f>'09 - Stupeň 7'!J35</f>
        <v>0</v>
      </c>
      <c r="AY63" s="87">
        <f>'09 - Stupeň 7'!J36</f>
        <v>0</v>
      </c>
      <c r="AZ63" s="87">
        <f>'09 - Stupeň 7'!F33</f>
        <v>0</v>
      </c>
      <c r="BA63" s="87">
        <f>'09 - Stupeň 7'!F34</f>
        <v>0</v>
      </c>
      <c r="BB63" s="87">
        <f>'09 - Stupeň 7'!F35</f>
        <v>0</v>
      </c>
      <c r="BC63" s="87">
        <f>'09 - Stupeň 7'!F36</f>
        <v>0</v>
      </c>
      <c r="BD63" s="89">
        <f>'09 - Stupeň 7'!F37</f>
        <v>0</v>
      </c>
      <c r="BT63" s="90" t="s">
        <v>77</v>
      </c>
      <c r="BV63" s="90" t="s">
        <v>71</v>
      </c>
      <c r="BW63" s="90" t="s">
        <v>103</v>
      </c>
      <c r="BX63" s="90" t="s">
        <v>5</v>
      </c>
      <c r="CL63" s="90" t="s">
        <v>1</v>
      </c>
      <c r="CM63" s="90" t="s">
        <v>79</v>
      </c>
    </row>
    <row r="64" spans="1:91" s="5" customFormat="1" ht="16.5" customHeight="1">
      <c r="A64" s="80" t="s">
        <v>73</v>
      </c>
      <c r="B64" s="81"/>
      <c r="C64" s="82"/>
      <c r="D64" s="239" t="s">
        <v>104</v>
      </c>
      <c r="E64" s="239"/>
      <c r="F64" s="239"/>
      <c r="G64" s="239"/>
      <c r="H64" s="239"/>
      <c r="I64" s="83"/>
      <c r="J64" s="239" t="s">
        <v>105</v>
      </c>
      <c r="K64" s="239"/>
      <c r="L64" s="239"/>
      <c r="M64" s="239"/>
      <c r="N64" s="239"/>
      <c r="O64" s="239"/>
      <c r="P64" s="239"/>
      <c r="Q64" s="239"/>
      <c r="R64" s="239"/>
      <c r="S64" s="239"/>
      <c r="T64" s="239"/>
      <c r="U64" s="239"/>
      <c r="V64" s="239"/>
      <c r="W64" s="239"/>
      <c r="X64" s="239"/>
      <c r="Y64" s="239"/>
      <c r="Z64" s="239"/>
      <c r="AA64" s="239"/>
      <c r="AB64" s="239"/>
      <c r="AC64" s="239"/>
      <c r="AD64" s="239"/>
      <c r="AE64" s="239"/>
      <c r="AF64" s="239"/>
      <c r="AG64" s="240">
        <f>'10 - Stupeň 8'!J30</f>
        <v>0</v>
      </c>
      <c r="AH64" s="241"/>
      <c r="AI64" s="241"/>
      <c r="AJ64" s="241"/>
      <c r="AK64" s="241"/>
      <c r="AL64" s="241"/>
      <c r="AM64" s="241"/>
      <c r="AN64" s="240">
        <f t="shared" si="0"/>
        <v>0</v>
      </c>
      <c r="AO64" s="241"/>
      <c r="AP64" s="241"/>
      <c r="AQ64" s="84" t="s">
        <v>76</v>
      </c>
      <c r="AR64" s="85"/>
      <c r="AS64" s="86">
        <v>0</v>
      </c>
      <c r="AT64" s="87">
        <f t="shared" si="1"/>
        <v>0</v>
      </c>
      <c r="AU64" s="88">
        <f>'10 - Stupeň 8'!P84</f>
        <v>0</v>
      </c>
      <c r="AV64" s="87">
        <f>'10 - Stupeň 8'!J33</f>
        <v>0</v>
      </c>
      <c r="AW64" s="87">
        <f>'10 - Stupeň 8'!J34</f>
        <v>0</v>
      </c>
      <c r="AX64" s="87">
        <f>'10 - Stupeň 8'!J35</f>
        <v>0</v>
      </c>
      <c r="AY64" s="87">
        <f>'10 - Stupeň 8'!J36</f>
        <v>0</v>
      </c>
      <c r="AZ64" s="87">
        <f>'10 - Stupeň 8'!F33</f>
        <v>0</v>
      </c>
      <c r="BA64" s="87">
        <f>'10 - Stupeň 8'!F34</f>
        <v>0</v>
      </c>
      <c r="BB64" s="87">
        <f>'10 - Stupeň 8'!F35</f>
        <v>0</v>
      </c>
      <c r="BC64" s="87">
        <f>'10 - Stupeň 8'!F36</f>
        <v>0</v>
      </c>
      <c r="BD64" s="89">
        <f>'10 - Stupeň 8'!F37</f>
        <v>0</v>
      </c>
      <c r="BT64" s="90" t="s">
        <v>77</v>
      </c>
      <c r="BV64" s="90" t="s">
        <v>71</v>
      </c>
      <c r="BW64" s="90" t="s">
        <v>106</v>
      </c>
      <c r="BX64" s="90" t="s">
        <v>5</v>
      </c>
      <c r="CL64" s="90" t="s">
        <v>1</v>
      </c>
      <c r="CM64" s="90" t="s">
        <v>79</v>
      </c>
    </row>
    <row r="65" spans="1:91" s="5" customFormat="1" ht="16.5" customHeight="1">
      <c r="A65" s="80" t="s">
        <v>73</v>
      </c>
      <c r="B65" s="81"/>
      <c r="C65" s="82"/>
      <c r="D65" s="239" t="s">
        <v>107</v>
      </c>
      <c r="E65" s="239"/>
      <c r="F65" s="239"/>
      <c r="G65" s="239"/>
      <c r="H65" s="239"/>
      <c r="I65" s="83"/>
      <c r="J65" s="239" t="s">
        <v>108</v>
      </c>
      <c r="K65" s="239"/>
      <c r="L65" s="239"/>
      <c r="M65" s="239"/>
      <c r="N65" s="239"/>
      <c r="O65" s="239"/>
      <c r="P65" s="239"/>
      <c r="Q65" s="239"/>
      <c r="R65" s="239"/>
      <c r="S65" s="239"/>
      <c r="T65" s="239"/>
      <c r="U65" s="239"/>
      <c r="V65" s="239"/>
      <c r="W65" s="239"/>
      <c r="X65" s="239"/>
      <c r="Y65" s="239"/>
      <c r="Z65" s="239"/>
      <c r="AA65" s="239"/>
      <c r="AB65" s="239"/>
      <c r="AC65" s="239"/>
      <c r="AD65" s="239"/>
      <c r="AE65" s="239"/>
      <c r="AF65" s="239"/>
      <c r="AG65" s="240">
        <f>'11 - Stupeň 9'!J30</f>
        <v>0</v>
      </c>
      <c r="AH65" s="241"/>
      <c r="AI65" s="241"/>
      <c r="AJ65" s="241"/>
      <c r="AK65" s="241"/>
      <c r="AL65" s="241"/>
      <c r="AM65" s="241"/>
      <c r="AN65" s="240">
        <f t="shared" si="0"/>
        <v>0</v>
      </c>
      <c r="AO65" s="241"/>
      <c r="AP65" s="241"/>
      <c r="AQ65" s="84" t="s">
        <v>76</v>
      </c>
      <c r="AR65" s="85"/>
      <c r="AS65" s="86">
        <v>0</v>
      </c>
      <c r="AT65" s="87">
        <f t="shared" si="1"/>
        <v>0</v>
      </c>
      <c r="AU65" s="88">
        <f>'11 - Stupeň 9'!P84</f>
        <v>0</v>
      </c>
      <c r="AV65" s="87">
        <f>'11 - Stupeň 9'!J33</f>
        <v>0</v>
      </c>
      <c r="AW65" s="87">
        <f>'11 - Stupeň 9'!J34</f>
        <v>0</v>
      </c>
      <c r="AX65" s="87">
        <f>'11 - Stupeň 9'!J35</f>
        <v>0</v>
      </c>
      <c r="AY65" s="87">
        <f>'11 - Stupeň 9'!J36</f>
        <v>0</v>
      </c>
      <c r="AZ65" s="87">
        <f>'11 - Stupeň 9'!F33</f>
        <v>0</v>
      </c>
      <c r="BA65" s="87">
        <f>'11 - Stupeň 9'!F34</f>
        <v>0</v>
      </c>
      <c r="BB65" s="87">
        <f>'11 - Stupeň 9'!F35</f>
        <v>0</v>
      </c>
      <c r="BC65" s="87">
        <f>'11 - Stupeň 9'!F36</f>
        <v>0</v>
      </c>
      <c r="BD65" s="89">
        <f>'11 - Stupeň 9'!F37</f>
        <v>0</v>
      </c>
      <c r="BT65" s="90" t="s">
        <v>77</v>
      </c>
      <c r="BV65" s="90" t="s">
        <v>71</v>
      </c>
      <c r="BW65" s="90" t="s">
        <v>109</v>
      </c>
      <c r="BX65" s="90" t="s">
        <v>5</v>
      </c>
      <c r="CL65" s="90" t="s">
        <v>1</v>
      </c>
      <c r="CM65" s="90" t="s">
        <v>79</v>
      </c>
    </row>
    <row r="66" spans="1:91" s="5" customFormat="1" ht="16.5" customHeight="1">
      <c r="A66" s="80" t="s">
        <v>73</v>
      </c>
      <c r="B66" s="81"/>
      <c r="C66" s="82"/>
      <c r="D66" s="239" t="s">
        <v>110</v>
      </c>
      <c r="E66" s="239"/>
      <c r="F66" s="239"/>
      <c r="G66" s="239"/>
      <c r="H66" s="239"/>
      <c r="I66" s="83"/>
      <c r="J66" s="239" t="s">
        <v>111</v>
      </c>
      <c r="K66" s="239"/>
      <c r="L66" s="239"/>
      <c r="M66" s="239"/>
      <c r="N66" s="239"/>
      <c r="O66" s="239"/>
      <c r="P66" s="239"/>
      <c r="Q66" s="239"/>
      <c r="R66" s="239"/>
      <c r="S66" s="239"/>
      <c r="T66" s="239"/>
      <c r="U66" s="239"/>
      <c r="V66" s="239"/>
      <c r="W66" s="239"/>
      <c r="X66" s="239"/>
      <c r="Y66" s="239"/>
      <c r="Z66" s="239"/>
      <c r="AA66" s="239"/>
      <c r="AB66" s="239"/>
      <c r="AC66" s="239"/>
      <c r="AD66" s="239"/>
      <c r="AE66" s="239"/>
      <c r="AF66" s="239"/>
      <c r="AG66" s="240">
        <f>'12 - Úsek C'!J30</f>
        <v>0</v>
      </c>
      <c r="AH66" s="241"/>
      <c r="AI66" s="241"/>
      <c r="AJ66" s="241"/>
      <c r="AK66" s="241"/>
      <c r="AL66" s="241"/>
      <c r="AM66" s="241"/>
      <c r="AN66" s="240">
        <f t="shared" si="0"/>
        <v>0</v>
      </c>
      <c r="AO66" s="241"/>
      <c r="AP66" s="241"/>
      <c r="AQ66" s="84" t="s">
        <v>76</v>
      </c>
      <c r="AR66" s="85"/>
      <c r="AS66" s="86">
        <v>0</v>
      </c>
      <c r="AT66" s="87">
        <f t="shared" si="1"/>
        <v>0</v>
      </c>
      <c r="AU66" s="88">
        <f>'12 - Úsek C'!P82</f>
        <v>0</v>
      </c>
      <c r="AV66" s="87">
        <f>'12 - Úsek C'!J33</f>
        <v>0</v>
      </c>
      <c r="AW66" s="87">
        <f>'12 - Úsek C'!J34</f>
        <v>0</v>
      </c>
      <c r="AX66" s="87">
        <f>'12 - Úsek C'!J35</f>
        <v>0</v>
      </c>
      <c r="AY66" s="87">
        <f>'12 - Úsek C'!J36</f>
        <v>0</v>
      </c>
      <c r="AZ66" s="87">
        <f>'12 - Úsek C'!F33</f>
        <v>0</v>
      </c>
      <c r="BA66" s="87">
        <f>'12 - Úsek C'!F34</f>
        <v>0</v>
      </c>
      <c r="BB66" s="87">
        <f>'12 - Úsek C'!F35</f>
        <v>0</v>
      </c>
      <c r="BC66" s="87">
        <f>'12 - Úsek C'!F36</f>
        <v>0</v>
      </c>
      <c r="BD66" s="89">
        <f>'12 - Úsek C'!F37</f>
        <v>0</v>
      </c>
      <c r="BT66" s="90" t="s">
        <v>77</v>
      </c>
      <c r="BV66" s="90" t="s">
        <v>71</v>
      </c>
      <c r="BW66" s="90" t="s">
        <v>112</v>
      </c>
      <c r="BX66" s="90" t="s">
        <v>5</v>
      </c>
      <c r="CL66" s="90" t="s">
        <v>1</v>
      </c>
      <c r="CM66" s="90" t="s">
        <v>79</v>
      </c>
    </row>
    <row r="67" spans="1:91" s="5" customFormat="1" ht="16.5" customHeight="1">
      <c r="A67" s="80" t="s">
        <v>73</v>
      </c>
      <c r="B67" s="81"/>
      <c r="C67" s="82"/>
      <c r="D67" s="239" t="s">
        <v>113</v>
      </c>
      <c r="E67" s="239"/>
      <c r="F67" s="239"/>
      <c r="G67" s="239"/>
      <c r="H67" s="239"/>
      <c r="I67" s="83"/>
      <c r="J67" s="239" t="s">
        <v>114</v>
      </c>
      <c r="K67" s="239"/>
      <c r="L67" s="239"/>
      <c r="M67" s="239"/>
      <c r="N67" s="239"/>
      <c r="O67" s="239"/>
      <c r="P67" s="239"/>
      <c r="Q67" s="239"/>
      <c r="R67" s="239"/>
      <c r="S67" s="239"/>
      <c r="T67" s="239"/>
      <c r="U67" s="239"/>
      <c r="V67" s="239"/>
      <c r="W67" s="239"/>
      <c r="X67" s="239"/>
      <c r="Y67" s="239"/>
      <c r="Z67" s="239"/>
      <c r="AA67" s="239"/>
      <c r="AB67" s="239"/>
      <c r="AC67" s="239"/>
      <c r="AD67" s="239"/>
      <c r="AE67" s="239"/>
      <c r="AF67" s="239"/>
      <c r="AG67" s="240">
        <f>'13 - Stupeň 10'!J30</f>
        <v>0</v>
      </c>
      <c r="AH67" s="241"/>
      <c r="AI67" s="241"/>
      <c r="AJ67" s="241"/>
      <c r="AK67" s="241"/>
      <c r="AL67" s="241"/>
      <c r="AM67" s="241"/>
      <c r="AN67" s="240">
        <f t="shared" si="0"/>
        <v>0</v>
      </c>
      <c r="AO67" s="241"/>
      <c r="AP67" s="241"/>
      <c r="AQ67" s="84" t="s">
        <v>76</v>
      </c>
      <c r="AR67" s="85"/>
      <c r="AS67" s="86">
        <v>0</v>
      </c>
      <c r="AT67" s="87">
        <f t="shared" si="1"/>
        <v>0</v>
      </c>
      <c r="AU67" s="88">
        <f>'13 - Stupeň 10'!P84</f>
        <v>0</v>
      </c>
      <c r="AV67" s="87">
        <f>'13 - Stupeň 10'!J33</f>
        <v>0</v>
      </c>
      <c r="AW67" s="87">
        <f>'13 - Stupeň 10'!J34</f>
        <v>0</v>
      </c>
      <c r="AX67" s="87">
        <f>'13 - Stupeň 10'!J35</f>
        <v>0</v>
      </c>
      <c r="AY67" s="87">
        <f>'13 - Stupeň 10'!J36</f>
        <v>0</v>
      </c>
      <c r="AZ67" s="87">
        <f>'13 - Stupeň 10'!F33</f>
        <v>0</v>
      </c>
      <c r="BA67" s="87">
        <f>'13 - Stupeň 10'!F34</f>
        <v>0</v>
      </c>
      <c r="BB67" s="87">
        <f>'13 - Stupeň 10'!F35</f>
        <v>0</v>
      </c>
      <c r="BC67" s="87">
        <f>'13 - Stupeň 10'!F36</f>
        <v>0</v>
      </c>
      <c r="BD67" s="89">
        <f>'13 - Stupeň 10'!F37</f>
        <v>0</v>
      </c>
      <c r="BT67" s="90" t="s">
        <v>77</v>
      </c>
      <c r="BV67" s="90" t="s">
        <v>71</v>
      </c>
      <c r="BW67" s="90" t="s">
        <v>115</v>
      </c>
      <c r="BX67" s="90" t="s">
        <v>5</v>
      </c>
      <c r="CL67" s="90" t="s">
        <v>1</v>
      </c>
      <c r="CM67" s="90" t="s">
        <v>79</v>
      </c>
    </row>
    <row r="68" spans="1:91" s="5" customFormat="1" ht="16.5" customHeight="1">
      <c r="A68" s="80" t="s">
        <v>73</v>
      </c>
      <c r="B68" s="81"/>
      <c r="C68" s="82"/>
      <c r="D68" s="239" t="s">
        <v>116</v>
      </c>
      <c r="E68" s="239"/>
      <c r="F68" s="239"/>
      <c r="G68" s="239"/>
      <c r="H68" s="239"/>
      <c r="I68" s="83"/>
      <c r="J68" s="239" t="s">
        <v>117</v>
      </c>
      <c r="K68" s="239"/>
      <c r="L68" s="239"/>
      <c r="M68" s="239"/>
      <c r="N68" s="239"/>
      <c r="O68" s="239"/>
      <c r="P68" s="239"/>
      <c r="Q68" s="239"/>
      <c r="R68" s="239"/>
      <c r="S68" s="239"/>
      <c r="T68" s="239"/>
      <c r="U68" s="239"/>
      <c r="V68" s="239"/>
      <c r="W68" s="239"/>
      <c r="X68" s="239"/>
      <c r="Y68" s="239"/>
      <c r="Z68" s="239"/>
      <c r="AA68" s="239"/>
      <c r="AB68" s="239"/>
      <c r="AC68" s="239"/>
      <c r="AD68" s="239"/>
      <c r="AE68" s="239"/>
      <c r="AF68" s="239"/>
      <c r="AG68" s="240">
        <f>'14 - Úsek D'!J30</f>
        <v>0</v>
      </c>
      <c r="AH68" s="241"/>
      <c r="AI68" s="241"/>
      <c r="AJ68" s="241"/>
      <c r="AK68" s="241"/>
      <c r="AL68" s="241"/>
      <c r="AM68" s="241"/>
      <c r="AN68" s="240">
        <f t="shared" si="0"/>
        <v>0</v>
      </c>
      <c r="AO68" s="241"/>
      <c r="AP68" s="241"/>
      <c r="AQ68" s="84" t="s">
        <v>76</v>
      </c>
      <c r="AR68" s="85"/>
      <c r="AS68" s="86">
        <v>0</v>
      </c>
      <c r="AT68" s="87">
        <f t="shared" si="1"/>
        <v>0</v>
      </c>
      <c r="AU68" s="88">
        <f>'14 - Úsek D'!P83</f>
        <v>0</v>
      </c>
      <c r="AV68" s="87">
        <f>'14 - Úsek D'!J33</f>
        <v>0</v>
      </c>
      <c r="AW68" s="87">
        <f>'14 - Úsek D'!J34</f>
        <v>0</v>
      </c>
      <c r="AX68" s="87">
        <f>'14 - Úsek D'!J35</f>
        <v>0</v>
      </c>
      <c r="AY68" s="87">
        <f>'14 - Úsek D'!J36</f>
        <v>0</v>
      </c>
      <c r="AZ68" s="87">
        <f>'14 - Úsek D'!F33</f>
        <v>0</v>
      </c>
      <c r="BA68" s="87">
        <f>'14 - Úsek D'!F34</f>
        <v>0</v>
      </c>
      <c r="BB68" s="87">
        <f>'14 - Úsek D'!F35</f>
        <v>0</v>
      </c>
      <c r="BC68" s="87">
        <f>'14 - Úsek D'!F36</f>
        <v>0</v>
      </c>
      <c r="BD68" s="89">
        <f>'14 - Úsek D'!F37</f>
        <v>0</v>
      </c>
      <c r="BT68" s="90" t="s">
        <v>77</v>
      </c>
      <c r="BV68" s="90" t="s">
        <v>71</v>
      </c>
      <c r="BW68" s="90" t="s">
        <v>118</v>
      </c>
      <c r="BX68" s="90" t="s">
        <v>5</v>
      </c>
      <c r="CL68" s="90" t="s">
        <v>1</v>
      </c>
      <c r="CM68" s="90" t="s">
        <v>79</v>
      </c>
    </row>
    <row r="69" spans="1:91" s="5" customFormat="1" ht="16.5" customHeight="1">
      <c r="A69" s="80" t="s">
        <v>73</v>
      </c>
      <c r="B69" s="81"/>
      <c r="C69" s="82"/>
      <c r="D69" s="239" t="s">
        <v>8</v>
      </c>
      <c r="E69" s="239"/>
      <c r="F69" s="239"/>
      <c r="G69" s="239"/>
      <c r="H69" s="239"/>
      <c r="I69" s="83"/>
      <c r="J69" s="239" t="s">
        <v>119</v>
      </c>
      <c r="K69" s="239"/>
      <c r="L69" s="239"/>
      <c r="M69" s="239"/>
      <c r="N69" s="239"/>
      <c r="O69" s="239"/>
      <c r="P69" s="239"/>
      <c r="Q69" s="239"/>
      <c r="R69" s="239"/>
      <c r="S69" s="239"/>
      <c r="T69" s="239"/>
      <c r="U69" s="239"/>
      <c r="V69" s="239"/>
      <c r="W69" s="239"/>
      <c r="X69" s="239"/>
      <c r="Y69" s="239"/>
      <c r="Z69" s="239"/>
      <c r="AA69" s="239"/>
      <c r="AB69" s="239"/>
      <c r="AC69" s="239"/>
      <c r="AD69" s="239"/>
      <c r="AE69" s="239"/>
      <c r="AF69" s="239"/>
      <c r="AG69" s="240">
        <f>'15 - Úsek E'!J30</f>
        <v>0</v>
      </c>
      <c r="AH69" s="241"/>
      <c r="AI69" s="241"/>
      <c r="AJ69" s="241"/>
      <c r="AK69" s="241"/>
      <c r="AL69" s="241"/>
      <c r="AM69" s="241"/>
      <c r="AN69" s="240">
        <f t="shared" si="0"/>
        <v>0</v>
      </c>
      <c r="AO69" s="241"/>
      <c r="AP69" s="241"/>
      <c r="AQ69" s="84" t="s">
        <v>76</v>
      </c>
      <c r="AR69" s="85"/>
      <c r="AS69" s="86">
        <v>0</v>
      </c>
      <c r="AT69" s="87">
        <f t="shared" si="1"/>
        <v>0</v>
      </c>
      <c r="AU69" s="88">
        <f>'15 - Úsek E'!P83</f>
        <v>0</v>
      </c>
      <c r="AV69" s="87">
        <f>'15 - Úsek E'!J33</f>
        <v>0</v>
      </c>
      <c r="AW69" s="87">
        <f>'15 - Úsek E'!J34</f>
        <v>0</v>
      </c>
      <c r="AX69" s="87">
        <f>'15 - Úsek E'!J35</f>
        <v>0</v>
      </c>
      <c r="AY69" s="87">
        <f>'15 - Úsek E'!J36</f>
        <v>0</v>
      </c>
      <c r="AZ69" s="87">
        <f>'15 - Úsek E'!F33</f>
        <v>0</v>
      </c>
      <c r="BA69" s="87">
        <f>'15 - Úsek E'!F34</f>
        <v>0</v>
      </c>
      <c r="BB69" s="87">
        <f>'15 - Úsek E'!F35</f>
        <v>0</v>
      </c>
      <c r="BC69" s="87">
        <f>'15 - Úsek E'!F36</f>
        <v>0</v>
      </c>
      <c r="BD69" s="89">
        <f>'15 - Úsek E'!F37</f>
        <v>0</v>
      </c>
      <c r="BT69" s="90" t="s">
        <v>77</v>
      </c>
      <c r="BV69" s="90" t="s">
        <v>71</v>
      </c>
      <c r="BW69" s="90" t="s">
        <v>120</v>
      </c>
      <c r="BX69" s="90" t="s">
        <v>5</v>
      </c>
      <c r="CL69" s="90" t="s">
        <v>1</v>
      </c>
      <c r="CM69" s="90" t="s">
        <v>79</v>
      </c>
    </row>
    <row r="70" spans="1:91" s="5" customFormat="1" ht="16.5" customHeight="1">
      <c r="A70" s="80" t="s">
        <v>73</v>
      </c>
      <c r="B70" s="81"/>
      <c r="C70" s="82"/>
      <c r="D70" s="239" t="s">
        <v>121</v>
      </c>
      <c r="E70" s="239"/>
      <c r="F70" s="239"/>
      <c r="G70" s="239"/>
      <c r="H70" s="239"/>
      <c r="I70" s="83"/>
      <c r="J70" s="239" t="s">
        <v>122</v>
      </c>
      <c r="K70" s="239"/>
      <c r="L70" s="239"/>
      <c r="M70" s="239"/>
      <c r="N70" s="239"/>
      <c r="O70" s="239"/>
      <c r="P70" s="239"/>
      <c r="Q70" s="239"/>
      <c r="R70" s="239"/>
      <c r="S70" s="239"/>
      <c r="T70" s="239"/>
      <c r="U70" s="239"/>
      <c r="V70" s="239"/>
      <c r="W70" s="239"/>
      <c r="X70" s="239"/>
      <c r="Y70" s="239"/>
      <c r="Z70" s="239"/>
      <c r="AA70" s="239"/>
      <c r="AB70" s="239"/>
      <c r="AC70" s="239"/>
      <c r="AD70" s="239"/>
      <c r="AE70" s="239"/>
      <c r="AF70" s="239"/>
      <c r="AG70" s="240">
        <f>'16 - Stupeň 11'!J30</f>
        <v>0</v>
      </c>
      <c r="AH70" s="241"/>
      <c r="AI70" s="241"/>
      <c r="AJ70" s="241"/>
      <c r="AK70" s="241"/>
      <c r="AL70" s="241"/>
      <c r="AM70" s="241"/>
      <c r="AN70" s="240">
        <f t="shared" si="0"/>
        <v>0</v>
      </c>
      <c r="AO70" s="241"/>
      <c r="AP70" s="241"/>
      <c r="AQ70" s="84" t="s">
        <v>76</v>
      </c>
      <c r="AR70" s="85"/>
      <c r="AS70" s="86">
        <v>0</v>
      </c>
      <c r="AT70" s="87">
        <f t="shared" si="1"/>
        <v>0</v>
      </c>
      <c r="AU70" s="88">
        <f>'16 - Stupeň 11'!P84</f>
        <v>0</v>
      </c>
      <c r="AV70" s="87">
        <f>'16 - Stupeň 11'!J33</f>
        <v>0</v>
      </c>
      <c r="AW70" s="87">
        <f>'16 - Stupeň 11'!J34</f>
        <v>0</v>
      </c>
      <c r="AX70" s="87">
        <f>'16 - Stupeň 11'!J35</f>
        <v>0</v>
      </c>
      <c r="AY70" s="87">
        <f>'16 - Stupeň 11'!J36</f>
        <v>0</v>
      </c>
      <c r="AZ70" s="87">
        <f>'16 - Stupeň 11'!F33</f>
        <v>0</v>
      </c>
      <c r="BA70" s="87">
        <f>'16 - Stupeň 11'!F34</f>
        <v>0</v>
      </c>
      <c r="BB70" s="87">
        <f>'16 - Stupeň 11'!F35</f>
        <v>0</v>
      </c>
      <c r="BC70" s="87">
        <f>'16 - Stupeň 11'!F36</f>
        <v>0</v>
      </c>
      <c r="BD70" s="89">
        <f>'16 - Stupeň 11'!F37</f>
        <v>0</v>
      </c>
      <c r="BT70" s="90" t="s">
        <v>77</v>
      </c>
      <c r="BV70" s="90" t="s">
        <v>71</v>
      </c>
      <c r="BW70" s="90" t="s">
        <v>123</v>
      </c>
      <c r="BX70" s="90" t="s">
        <v>5</v>
      </c>
      <c r="CL70" s="90" t="s">
        <v>1</v>
      </c>
      <c r="CM70" s="90" t="s">
        <v>79</v>
      </c>
    </row>
    <row r="71" spans="1:91" s="5" customFormat="1" ht="16.5" customHeight="1">
      <c r="A71" s="80" t="s">
        <v>73</v>
      </c>
      <c r="B71" s="81"/>
      <c r="C71" s="82"/>
      <c r="D71" s="239" t="s">
        <v>124</v>
      </c>
      <c r="E71" s="239"/>
      <c r="F71" s="239"/>
      <c r="G71" s="239"/>
      <c r="H71" s="239"/>
      <c r="I71" s="83"/>
      <c r="J71" s="239" t="s">
        <v>125</v>
      </c>
      <c r="K71" s="239"/>
      <c r="L71" s="239"/>
      <c r="M71" s="239"/>
      <c r="N71" s="239"/>
      <c r="O71" s="239"/>
      <c r="P71" s="239"/>
      <c r="Q71" s="239"/>
      <c r="R71" s="239"/>
      <c r="S71" s="239"/>
      <c r="T71" s="239"/>
      <c r="U71" s="239"/>
      <c r="V71" s="239"/>
      <c r="W71" s="239"/>
      <c r="X71" s="239"/>
      <c r="Y71" s="239"/>
      <c r="Z71" s="239"/>
      <c r="AA71" s="239"/>
      <c r="AB71" s="239"/>
      <c r="AC71" s="239"/>
      <c r="AD71" s="239"/>
      <c r="AE71" s="239"/>
      <c r="AF71" s="239"/>
      <c r="AG71" s="240">
        <f>'17 - Stupeň 12'!J30</f>
        <v>0</v>
      </c>
      <c r="AH71" s="241"/>
      <c r="AI71" s="241"/>
      <c r="AJ71" s="241"/>
      <c r="AK71" s="241"/>
      <c r="AL71" s="241"/>
      <c r="AM71" s="241"/>
      <c r="AN71" s="240">
        <f t="shared" si="0"/>
        <v>0</v>
      </c>
      <c r="AO71" s="241"/>
      <c r="AP71" s="241"/>
      <c r="AQ71" s="84" t="s">
        <v>76</v>
      </c>
      <c r="AR71" s="85"/>
      <c r="AS71" s="86">
        <v>0</v>
      </c>
      <c r="AT71" s="87">
        <f t="shared" si="1"/>
        <v>0</v>
      </c>
      <c r="AU71" s="88">
        <f>'17 - Stupeň 12'!P84</f>
        <v>0</v>
      </c>
      <c r="AV71" s="87">
        <f>'17 - Stupeň 12'!J33</f>
        <v>0</v>
      </c>
      <c r="AW71" s="87">
        <f>'17 - Stupeň 12'!J34</f>
        <v>0</v>
      </c>
      <c r="AX71" s="87">
        <f>'17 - Stupeň 12'!J35</f>
        <v>0</v>
      </c>
      <c r="AY71" s="87">
        <f>'17 - Stupeň 12'!J36</f>
        <v>0</v>
      </c>
      <c r="AZ71" s="87">
        <f>'17 - Stupeň 12'!F33</f>
        <v>0</v>
      </c>
      <c r="BA71" s="87">
        <f>'17 - Stupeň 12'!F34</f>
        <v>0</v>
      </c>
      <c r="BB71" s="87">
        <f>'17 - Stupeň 12'!F35</f>
        <v>0</v>
      </c>
      <c r="BC71" s="87">
        <f>'17 - Stupeň 12'!F36</f>
        <v>0</v>
      </c>
      <c r="BD71" s="89">
        <f>'17 - Stupeň 12'!F37</f>
        <v>0</v>
      </c>
      <c r="BT71" s="90" t="s">
        <v>77</v>
      </c>
      <c r="BV71" s="90" t="s">
        <v>71</v>
      </c>
      <c r="BW71" s="90" t="s">
        <v>126</v>
      </c>
      <c r="BX71" s="90" t="s">
        <v>5</v>
      </c>
      <c r="CL71" s="90" t="s">
        <v>1</v>
      </c>
      <c r="CM71" s="90" t="s">
        <v>79</v>
      </c>
    </row>
    <row r="72" spans="1:91" s="5" customFormat="1" ht="16.5" customHeight="1">
      <c r="A72" s="80" t="s">
        <v>73</v>
      </c>
      <c r="B72" s="81"/>
      <c r="C72" s="82"/>
      <c r="D72" s="239" t="s">
        <v>127</v>
      </c>
      <c r="E72" s="239"/>
      <c r="F72" s="239"/>
      <c r="G72" s="239"/>
      <c r="H72" s="239"/>
      <c r="I72" s="83"/>
      <c r="J72" s="239" t="s">
        <v>128</v>
      </c>
      <c r="K72" s="239"/>
      <c r="L72" s="239"/>
      <c r="M72" s="239"/>
      <c r="N72" s="239"/>
      <c r="O72" s="239"/>
      <c r="P72" s="239"/>
      <c r="Q72" s="239"/>
      <c r="R72" s="239"/>
      <c r="S72" s="239"/>
      <c r="T72" s="239"/>
      <c r="U72" s="239"/>
      <c r="V72" s="239"/>
      <c r="W72" s="239"/>
      <c r="X72" s="239"/>
      <c r="Y72" s="239"/>
      <c r="Z72" s="239"/>
      <c r="AA72" s="239"/>
      <c r="AB72" s="239"/>
      <c r="AC72" s="239"/>
      <c r="AD72" s="239"/>
      <c r="AE72" s="239"/>
      <c r="AF72" s="239"/>
      <c r="AG72" s="240">
        <f>'18 - Stupeň 13'!J30</f>
        <v>0</v>
      </c>
      <c r="AH72" s="241"/>
      <c r="AI72" s="241"/>
      <c r="AJ72" s="241"/>
      <c r="AK72" s="241"/>
      <c r="AL72" s="241"/>
      <c r="AM72" s="241"/>
      <c r="AN72" s="240">
        <f t="shared" si="0"/>
        <v>0</v>
      </c>
      <c r="AO72" s="241"/>
      <c r="AP72" s="241"/>
      <c r="AQ72" s="84" t="s">
        <v>76</v>
      </c>
      <c r="AR72" s="85"/>
      <c r="AS72" s="86">
        <v>0</v>
      </c>
      <c r="AT72" s="87">
        <f t="shared" si="1"/>
        <v>0</v>
      </c>
      <c r="AU72" s="88">
        <f>'18 - Stupeň 13'!P84</f>
        <v>0</v>
      </c>
      <c r="AV72" s="87">
        <f>'18 - Stupeň 13'!J33</f>
        <v>0</v>
      </c>
      <c r="AW72" s="87">
        <f>'18 - Stupeň 13'!J34</f>
        <v>0</v>
      </c>
      <c r="AX72" s="87">
        <f>'18 - Stupeň 13'!J35</f>
        <v>0</v>
      </c>
      <c r="AY72" s="87">
        <f>'18 - Stupeň 13'!J36</f>
        <v>0</v>
      </c>
      <c r="AZ72" s="87">
        <f>'18 - Stupeň 13'!F33</f>
        <v>0</v>
      </c>
      <c r="BA72" s="87">
        <f>'18 - Stupeň 13'!F34</f>
        <v>0</v>
      </c>
      <c r="BB72" s="87">
        <f>'18 - Stupeň 13'!F35</f>
        <v>0</v>
      </c>
      <c r="BC72" s="87">
        <f>'18 - Stupeň 13'!F36</f>
        <v>0</v>
      </c>
      <c r="BD72" s="89">
        <f>'18 - Stupeň 13'!F37</f>
        <v>0</v>
      </c>
      <c r="BT72" s="90" t="s">
        <v>77</v>
      </c>
      <c r="BV72" s="90" t="s">
        <v>71</v>
      </c>
      <c r="BW72" s="90" t="s">
        <v>129</v>
      </c>
      <c r="BX72" s="90" t="s">
        <v>5</v>
      </c>
      <c r="CL72" s="90" t="s">
        <v>1</v>
      </c>
      <c r="CM72" s="90" t="s">
        <v>79</v>
      </c>
    </row>
    <row r="73" spans="1:91" s="5" customFormat="1" ht="16.5" customHeight="1">
      <c r="A73" s="80" t="s">
        <v>73</v>
      </c>
      <c r="B73" s="81"/>
      <c r="C73" s="82"/>
      <c r="D73" s="239" t="s">
        <v>130</v>
      </c>
      <c r="E73" s="239"/>
      <c r="F73" s="239"/>
      <c r="G73" s="239"/>
      <c r="H73" s="239"/>
      <c r="I73" s="83"/>
      <c r="J73" s="239" t="s">
        <v>131</v>
      </c>
      <c r="K73" s="239"/>
      <c r="L73" s="239"/>
      <c r="M73" s="239"/>
      <c r="N73" s="239"/>
      <c r="O73" s="239"/>
      <c r="P73" s="239"/>
      <c r="Q73" s="239"/>
      <c r="R73" s="239"/>
      <c r="S73" s="239"/>
      <c r="T73" s="239"/>
      <c r="U73" s="239"/>
      <c r="V73" s="239"/>
      <c r="W73" s="239"/>
      <c r="X73" s="239"/>
      <c r="Y73" s="239"/>
      <c r="Z73" s="239"/>
      <c r="AA73" s="239"/>
      <c r="AB73" s="239"/>
      <c r="AC73" s="239"/>
      <c r="AD73" s="239"/>
      <c r="AE73" s="239"/>
      <c r="AF73" s="239"/>
      <c r="AG73" s="240">
        <f>'19 - Vedlejší rozpočtové ...'!J30</f>
        <v>0</v>
      </c>
      <c r="AH73" s="241"/>
      <c r="AI73" s="241"/>
      <c r="AJ73" s="241"/>
      <c r="AK73" s="241"/>
      <c r="AL73" s="241"/>
      <c r="AM73" s="241"/>
      <c r="AN73" s="240">
        <f t="shared" si="0"/>
        <v>0</v>
      </c>
      <c r="AO73" s="241"/>
      <c r="AP73" s="241"/>
      <c r="AQ73" s="84" t="s">
        <v>76</v>
      </c>
      <c r="AR73" s="85"/>
      <c r="AS73" s="91">
        <v>0</v>
      </c>
      <c r="AT73" s="92">
        <f t="shared" si="1"/>
        <v>0</v>
      </c>
      <c r="AU73" s="93">
        <f>'19 - Vedlejší rozpočtové ...'!P82</f>
        <v>0</v>
      </c>
      <c r="AV73" s="92">
        <f>'19 - Vedlejší rozpočtové ...'!J33</f>
        <v>0</v>
      </c>
      <c r="AW73" s="92">
        <f>'19 - Vedlejší rozpočtové ...'!J34</f>
        <v>0</v>
      </c>
      <c r="AX73" s="92">
        <f>'19 - Vedlejší rozpočtové ...'!J35</f>
        <v>0</v>
      </c>
      <c r="AY73" s="92">
        <f>'19 - Vedlejší rozpočtové ...'!J36</f>
        <v>0</v>
      </c>
      <c r="AZ73" s="92">
        <f>'19 - Vedlejší rozpočtové ...'!F33</f>
        <v>0</v>
      </c>
      <c r="BA73" s="92">
        <f>'19 - Vedlejší rozpočtové ...'!F34</f>
        <v>0</v>
      </c>
      <c r="BB73" s="92">
        <f>'19 - Vedlejší rozpočtové ...'!F35</f>
        <v>0</v>
      </c>
      <c r="BC73" s="92">
        <f>'19 - Vedlejší rozpočtové ...'!F36</f>
        <v>0</v>
      </c>
      <c r="BD73" s="94">
        <f>'19 - Vedlejší rozpočtové ...'!F37</f>
        <v>0</v>
      </c>
      <c r="BT73" s="90" t="s">
        <v>77</v>
      </c>
      <c r="BV73" s="90" t="s">
        <v>71</v>
      </c>
      <c r="BW73" s="90" t="s">
        <v>132</v>
      </c>
      <c r="BX73" s="90" t="s">
        <v>5</v>
      </c>
      <c r="CL73" s="90" t="s">
        <v>1</v>
      </c>
      <c r="CM73" s="90" t="s">
        <v>79</v>
      </c>
    </row>
    <row r="74" spans="1:91" s="1" customFormat="1" ht="30" customHeight="1">
      <c r="B74" s="32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6"/>
    </row>
    <row r="75" spans="1:91" s="1" customFormat="1" ht="6.95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36"/>
    </row>
  </sheetData>
  <sheetProtection algorithmName="SHA-512" hashValue="sAUMTDIxTZqROePIGype4hl9uqFGjeuWVrs8em2MlbOorp0aVKbUhq3Ppl79MUMB36xszoQOzHbziAec2ALIbg==" saltValue="vRinX/rYdJu4kF/SLjGsF/RQAYPCe9l+6WkkWtO/pvvAMgZnA7UM46yOjwXxCYBYlJsVT+Qvv5j1RI/nGBoxAQ==" spinCount="100000" sheet="1" objects="1" scenarios="1" formatColumns="0" formatRows="0"/>
  <mergeCells count="114"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W31:AE31"/>
    <mergeCell ref="BE5:BE34"/>
    <mergeCell ref="AK26:AO26"/>
    <mergeCell ref="W29:AE29"/>
    <mergeCell ref="AN61:AP61"/>
    <mergeCell ref="AN58:AP58"/>
    <mergeCell ref="AN59:AP59"/>
    <mergeCell ref="AN60:AP60"/>
    <mergeCell ref="AN62:AP62"/>
    <mergeCell ref="AN63:AP63"/>
    <mergeCell ref="AN64:AP64"/>
    <mergeCell ref="AN65:AP65"/>
    <mergeCell ref="AN66:AP66"/>
    <mergeCell ref="AG71:AM71"/>
    <mergeCell ref="AN67:AP67"/>
    <mergeCell ref="AN68:AP68"/>
    <mergeCell ref="AN69:AP69"/>
    <mergeCell ref="AN70:AP70"/>
    <mergeCell ref="AN71:AP71"/>
    <mergeCell ref="AN72:AP72"/>
    <mergeCell ref="AN73:AP73"/>
    <mergeCell ref="D71:H71"/>
    <mergeCell ref="D70:H70"/>
    <mergeCell ref="D72:H72"/>
    <mergeCell ref="D73:H73"/>
    <mergeCell ref="AG72:AM72"/>
    <mergeCell ref="AG73:AM73"/>
    <mergeCell ref="J69:AF69"/>
    <mergeCell ref="J68:AF68"/>
    <mergeCell ref="J70:AF70"/>
    <mergeCell ref="J71:AF71"/>
    <mergeCell ref="J72:AF72"/>
    <mergeCell ref="J73:AF73"/>
    <mergeCell ref="D68:H68"/>
    <mergeCell ref="D69:H69"/>
    <mergeCell ref="AG58:AM58"/>
    <mergeCell ref="AG64:AM64"/>
    <mergeCell ref="AG63:AM63"/>
    <mergeCell ref="AG65:AM65"/>
    <mergeCell ref="AG66:AM66"/>
    <mergeCell ref="AG67:AM67"/>
    <mergeCell ref="AG68:AM68"/>
    <mergeCell ref="AG69:AM69"/>
    <mergeCell ref="AG70:AM70"/>
    <mergeCell ref="AG59:AM59"/>
    <mergeCell ref="AG60:AM60"/>
    <mergeCell ref="AG61:AM61"/>
    <mergeCell ref="AG62:AM62"/>
    <mergeCell ref="AG54:AM54"/>
    <mergeCell ref="AN54:AP54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  <mergeCell ref="J62:AF62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J63:AF63"/>
    <mergeCell ref="J64:AF64"/>
    <mergeCell ref="J65:AF65"/>
    <mergeCell ref="J66:AF66"/>
    <mergeCell ref="J67:AF67"/>
    <mergeCell ref="D55:H55"/>
    <mergeCell ref="D62:H62"/>
    <mergeCell ref="D56:H56"/>
    <mergeCell ref="D57:H57"/>
    <mergeCell ref="D58:H58"/>
    <mergeCell ref="D59:H59"/>
    <mergeCell ref="D60:H60"/>
    <mergeCell ref="D61:H61"/>
    <mergeCell ref="D63:H63"/>
    <mergeCell ref="D64:H64"/>
    <mergeCell ref="D65:H65"/>
    <mergeCell ref="D66:H66"/>
    <mergeCell ref="D67:H67"/>
  </mergeCells>
  <hyperlinks>
    <hyperlink ref="A55" location="'01 - Stupeň 1'!C2" display="/"/>
    <hyperlink ref="A56" location="'02 - Stupeň 2'!C2" display="/"/>
    <hyperlink ref="A57" location="'03 - Stupeň 3'!C2" display="/"/>
    <hyperlink ref="A58" location="'04 - Úsek A'!C2" display="/"/>
    <hyperlink ref="A59" location="'05 - Stupeň 4'!C2" display="/"/>
    <hyperlink ref="A60" location="'06 - Stupeň 5'!C2" display="/"/>
    <hyperlink ref="A61" location="'07 - Úsek B'!C2" display="/"/>
    <hyperlink ref="A62" location="'08 - Stupeň 6'!C2" display="/"/>
    <hyperlink ref="A63" location="'09 - Stupeň 7'!C2" display="/"/>
    <hyperlink ref="A64" location="'10 - Stupeň 8'!C2" display="/"/>
    <hyperlink ref="A65" location="'11 - Stupeň 9'!C2" display="/"/>
    <hyperlink ref="A66" location="'12 - Úsek C'!C2" display="/"/>
    <hyperlink ref="A67" location="'13 - Stupeň 10'!C2" display="/"/>
    <hyperlink ref="A68" location="'14 - Úsek D'!C2" display="/"/>
    <hyperlink ref="A69" location="'15 - Úsek E'!C2" display="/"/>
    <hyperlink ref="A70" location="'16 - Stupeň 11'!C2" display="/"/>
    <hyperlink ref="A71" location="'17 - Stupeň 12'!C2" display="/"/>
    <hyperlink ref="A72" location="'18 - Stupeň 13'!C2" display="/"/>
    <hyperlink ref="A73" location="'19 - Vedlejší rozpočtové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4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5" t="s">
        <v>103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133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1" t="str">
        <f>'Rekapitulace stavby'!K6</f>
        <v>Bratřejovka, km 3,190-6,271, oprava stupňů a opevnění toku</v>
      </c>
      <c r="F7" s="282"/>
      <c r="G7" s="282"/>
      <c r="H7" s="282"/>
      <c r="L7" s="18"/>
    </row>
    <row r="8" spans="2:46" s="1" customFormat="1" ht="12" customHeight="1">
      <c r="B8" s="36"/>
      <c r="D8" s="100" t="s">
        <v>134</v>
      </c>
      <c r="I8" s="101"/>
      <c r="L8" s="36"/>
    </row>
    <row r="9" spans="2:46" s="1" customFormat="1" ht="36.950000000000003" customHeight="1">
      <c r="B9" s="36"/>
      <c r="E9" s="283" t="s">
        <v>644</v>
      </c>
      <c r="F9" s="284"/>
      <c r="G9" s="284"/>
      <c r="H9" s="284"/>
      <c r="I9" s="101"/>
      <c r="L9" s="36"/>
    </row>
    <row r="10" spans="2:46" s="1" customFormat="1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7. 12. 2018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5" t="str">
        <f>'Rekapitulace stavby'!E14</f>
        <v>Vyplň údaj</v>
      </c>
      <c r="F18" s="286"/>
      <c r="G18" s="286"/>
      <c r="H18" s="286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32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33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34</v>
      </c>
      <c r="I26" s="101"/>
      <c r="L26" s="36"/>
    </row>
    <row r="27" spans="2:12" s="6" customFormat="1" ht="16.5" customHeight="1">
      <c r="B27" s="104"/>
      <c r="E27" s="287" t="s">
        <v>1</v>
      </c>
      <c r="F27" s="287"/>
      <c r="G27" s="287"/>
      <c r="H27" s="287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35</v>
      </c>
      <c r="I30" s="101"/>
      <c r="J30" s="108">
        <f>ROUND(J84,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37</v>
      </c>
      <c r="I32" s="110" t="s">
        <v>36</v>
      </c>
      <c r="J32" s="109" t="s">
        <v>38</v>
      </c>
      <c r="L32" s="36"/>
    </row>
    <row r="33" spans="2:12" s="1" customFormat="1" ht="14.45" customHeight="1">
      <c r="B33" s="36"/>
      <c r="D33" s="100" t="s">
        <v>39</v>
      </c>
      <c r="E33" s="100" t="s">
        <v>40</v>
      </c>
      <c r="F33" s="111">
        <f>ROUND((SUM(BE84:BE133)),  2)</f>
        <v>0</v>
      </c>
      <c r="I33" s="112">
        <v>0.21</v>
      </c>
      <c r="J33" s="111">
        <f>ROUND(((SUM(BE84:BE133))*I33),  2)</f>
        <v>0</v>
      </c>
      <c r="L33" s="36"/>
    </row>
    <row r="34" spans="2:12" s="1" customFormat="1" ht="14.45" customHeight="1">
      <c r="B34" s="36"/>
      <c r="E34" s="100" t="s">
        <v>41</v>
      </c>
      <c r="F34" s="111">
        <f>ROUND((SUM(BF84:BF133)),  2)</f>
        <v>0</v>
      </c>
      <c r="I34" s="112">
        <v>0.15</v>
      </c>
      <c r="J34" s="111">
        <f>ROUND(((SUM(BF84:BF133))*I34),  2)</f>
        <v>0</v>
      </c>
      <c r="L34" s="36"/>
    </row>
    <row r="35" spans="2:12" s="1" customFormat="1" ht="14.45" hidden="1" customHeight="1">
      <c r="B35" s="36"/>
      <c r="E35" s="100" t="s">
        <v>42</v>
      </c>
      <c r="F35" s="111">
        <f>ROUND((SUM(BG84:BG133)),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43</v>
      </c>
      <c r="F36" s="111">
        <f>ROUND((SUM(BH84:BH133)),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44</v>
      </c>
      <c r="F37" s="111">
        <f>ROUND((SUM(BI84:BI133)),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45</v>
      </c>
      <c r="E39" s="115"/>
      <c r="F39" s="115"/>
      <c r="G39" s="116" t="s">
        <v>46</v>
      </c>
      <c r="H39" s="117" t="s">
        <v>47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136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79" t="str">
        <f>E7</f>
        <v>Bratřejovka, km 3,190-6,271, oprava stupňů a opevnění toku</v>
      </c>
      <c r="F48" s="280"/>
      <c r="G48" s="280"/>
      <c r="H48" s="280"/>
      <c r="I48" s="101"/>
      <c r="J48" s="33"/>
      <c r="K48" s="33"/>
      <c r="L48" s="36"/>
    </row>
    <row r="49" spans="2:47" s="1" customFormat="1" ht="12" customHeight="1">
      <c r="B49" s="32"/>
      <c r="C49" s="27" t="s">
        <v>134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62" t="str">
        <f>E9</f>
        <v>09 - Stupeň 7</v>
      </c>
      <c r="F50" s="261"/>
      <c r="G50" s="261"/>
      <c r="H50" s="26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7. 12. 2018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Povodí Moravy, s.p.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32</v>
      </c>
      <c r="J55" s="30" t="str">
        <f>E24</f>
        <v>Agroprojekt PSO, s.r.o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137</v>
      </c>
      <c r="D57" s="128"/>
      <c r="E57" s="128"/>
      <c r="F57" s="128"/>
      <c r="G57" s="128"/>
      <c r="H57" s="128"/>
      <c r="I57" s="129"/>
      <c r="J57" s="130" t="s">
        <v>138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139</v>
      </c>
      <c r="D59" s="33"/>
      <c r="E59" s="33"/>
      <c r="F59" s="33"/>
      <c r="G59" s="33"/>
      <c r="H59" s="33"/>
      <c r="I59" s="101"/>
      <c r="J59" s="71">
        <f>J84</f>
        <v>0</v>
      </c>
      <c r="K59" s="33"/>
      <c r="L59" s="36"/>
      <c r="AU59" s="15" t="s">
        <v>140</v>
      </c>
    </row>
    <row r="60" spans="2:47" s="7" customFormat="1" ht="24.95" customHeight="1">
      <c r="B60" s="132"/>
      <c r="C60" s="133"/>
      <c r="D60" s="134" t="s">
        <v>141</v>
      </c>
      <c r="E60" s="135"/>
      <c r="F60" s="135"/>
      <c r="G60" s="135"/>
      <c r="H60" s="135"/>
      <c r="I60" s="136"/>
      <c r="J60" s="137">
        <f>J85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142</v>
      </c>
      <c r="E61" s="142"/>
      <c r="F61" s="142"/>
      <c r="G61" s="142"/>
      <c r="H61" s="142"/>
      <c r="I61" s="143"/>
      <c r="J61" s="144">
        <f>J86</f>
        <v>0</v>
      </c>
      <c r="K61" s="140"/>
      <c r="L61" s="145"/>
    </row>
    <row r="62" spans="2:47" s="8" customFormat="1" ht="14.85" customHeight="1">
      <c r="B62" s="139"/>
      <c r="C62" s="140"/>
      <c r="D62" s="141" t="s">
        <v>143</v>
      </c>
      <c r="E62" s="142"/>
      <c r="F62" s="142"/>
      <c r="G62" s="142"/>
      <c r="H62" s="142"/>
      <c r="I62" s="143"/>
      <c r="J62" s="144">
        <f>J96</f>
        <v>0</v>
      </c>
      <c r="K62" s="140"/>
      <c r="L62" s="145"/>
    </row>
    <row r="63" spans="2:47" s="8" customFormat="1" ht="14.85" customHeight="1">
      <c r="B63" s="139"/>
      <c r="C63" s="140"/>
      <c r="D63" s="141" t="s">
        <v>144</v>
      </c>
      <c r="E63" s="142"/>
      <c r="F63" s="142"/>
      <c r="G63" s="142"/>
      <c r="H63" s="142"/>
      <c r="I63" s="143"/>
      <c r="J63" s="144">
        <f>J107</f>
        <v>0</v>
      </c>
      <c r="K63" s="140"/>
      <c r="L63" s="145"/>
    </row>
    <row r="64" spans="2:47" s="8" customFormat="1" ht="19.899999999999999" customHeight="1">
      <c r="B64" s="139"/>
      <c r="C64" s="140"/>
      <c r="D64" s="141" t="s">
        <v>146</v>
      </c>
      <c r="E64" s="142"/>
      <c r="F64" s="142"/>
      <c r="G64" s="142"/>
      <c r="H64" s="142"/>
      <c r="I64" s="143"/>
      <c r="J64" s="144">
        <f>J126</f>
        <v>0</v>
      </c>
      <c r="K64" s="140"/>
      <c r="L64" s="145"/>
    </row>
    <row r="65" spans="2:12" s="1" customFormat="1" ht="21.75" customHeight="1">
      <c r="B65" s="32"/>
      <c r="C65" s="33"/>
      <c r="D65" s="33"/>
      <c r="E65" s="33"/>
      <c r="F65" s="33"/>
      <c r="G65" s="33"/>
      <c r="H65" s="33"/>
      <c r="I65" s="101"/>
      <c r="J65" s="33"/>
      <c r="K65" s="33"/>
      <c r="L65" s="36"/>
    </row>
    <row r="66" spans="2:12" s="1" customFormat="1" ht="6.95" customHeight="1">
      <c r="B66" s="44"/>
      <c r="C66" s="45"/>
      <c r="D66" s="45"/>
      <c r="E66" s="45"/>
      <c r="F66" s="45"/>
      <c r="G66" s="45"/>
      <c r="H66" s="45"/>
      <c r="I66" s="123"/>
      <c r="J66" s="45"/>
      <c r="K66" s="45"/>
      <c r="L66" s="36"/>
    </row>
    <row r="70" spans="2:12" s="1" customFormat="1" ht="6.95" customHeight="1">
      <c r="B70" s="46"/>
      <c r="C70" s="47"/>
      <c r="D70" s="47"/>
      <c r="E70" s="47"/>
      <c r="F70" s="47"/>
      <c r="G70" s="47"/>
      <c r="H70" s="47"/>
      <c r="I70" s="126"/>
      <c r="J70" s="47"/>
      <c r="K70" s="47"/>
      <c r="L70" s="36"/>
    </row>
    <row r="71" spans="2:12" s="1" customFormat="1" ht="24.95" customHeight="1">
      <c r="B71" s="32"/>
      <c r="C71" s="21" t="s">
        <v>147</v>
      </c>
      <c r="D71" s="33"/>
      <c r="E71" s="33"/>
      <c r="F71" s="33"/>
      <c r="G71" s="33"/>
      <c r="H71" s="33"/>
      <c r="I71" s="101"/>
      <c r="J71" s="33"/>
      <c r="K71" s="33"/>
      <c r="L71" s="36"/>
    </row>
    <row r="72" spans="2:12" s="1" customFormat="1" ht="6.95" customHeight="1">
      <c r="B72" s="32"/>
      <c r="C72" s="33"/>
      <c r="D72" s="33"/>
      <c r="E72" s="33"/>
      <c r="F72" s="33"/>
      <c r="G72" s="33"/>
      <c r="H72" s="33"/>
      <c r="I72" s="101"/>
      <c r="J72" s="33"/>
      <c r="K72" s="33"/>
      <c r="L72" s="36"/>
    </row>
    <row r="73" spans="2:12" s="1" customFormat="1" ht="12" customHeight="1">
      <c r="B73" s="32"/>
      <c r="C73" s="27" t="s">
        <v>16</v>
      </c>
      <c r="D73" s="33"/>
      <c r="E73" s="33"/>
      <c r="F73" s="33"/>
      <c r="G73" s="33"/>
      <c r="H73" s="33"/>
      <c r="I73" s="101"/>
      <c r="J73" s="33"/>
      <c r="K73" s="33"/>
      <c r="L73" s="36"/>
    </row>
    <row r="74" spans="2:12" s="1" customFormat="1" ht="16.5" customHeight="1">
      <c r="B74" s="32"/>
      <c r="C74" s="33"/>
      <c r="D74" s="33"/>
      <c r="E74" s="279" t="str">
        <f>E7</f>
        <v>Bratřejovka, km 3,190-6,271, oprava stupňů a opevnění toku</v>
      </c>
      <c r="F74" s="280"/>
      <c r="G74" s="280"/>
      <c r="H74" s="280"/>
      <c r="I74" s="101"/>
      <c r="J74" s="33"/>
      <c r="K74" s="33"/>
      <c r="L74" s="36"/>
    </row>
    <row r="75" spans="2:12" s="1" customFormat="1" ht="12" customHeight="1">
      <c r="B75" s="32"/>
      <c r="C75" s="27" t="s">
        <v>134</v>
      </c>
      <c r="D75" s="33"/>
      <c r="E75" s="33"/>
      <c r="F75" s="33"/>
      <c r="G75" s="33"/>
      <c r="H75" s="33"/>
      <c r="I75" s="101"/>
      <c r="J75" s="33"/>
      <c r="K75" s="33"/>
      <c r="L75" s="36"/>
    </row>
    <row r="76" spans="2:12" s="1" customFormat="1" ht="16.5" customHeight="1">
      <c r="B76" s="32"/>
      <c r="C76" s="33"/>
      <c r="D76" s="33"/>
      <c r="E76" s="262" t="str">
        <f>E9</f>
        <v>09 - Stupeň 7</v>
      </c>
      <c r="F76" s="261"/>
      <c r="G76" s="261"/>
      <c r="H76" s="261"/>
      <c r="I76" s="101"/>
      <c r="J76" s="33"/>
      <c r="K76" s="33"/>
      <c r="L76" s="36"/>
    </row>
    <row r="77" spans="2:12" s="1" customFormat="1" ht="6.95" customHeight="1">
      <c r="B77" s="32"/>
      <c r="C77" s="33"/>
      <c r="D77" s="33"/>
      <c r="E77" s="33"/>
      <c r="F77" s="33"/>
      <c r="G77" s="33"/>
      <c r="H77" s="33"/>
      <c r="I77" s="101"/>
      <c r="J77" s="33"/>
      <c r="K77" s="33"/>
      <c r="L77" s="36"/>
    </row>
    <row r="78" spans="2:12" s="1" customFormat="1" ht="12" customHeight="1">
      <c r="B78" s="32"/>
      <c r="C78" s="27" t="s">
        <v>20</v>
      </c>
      <c r="D78" s="33"/>
      <c r="E78" s="33"/>
      <c r="F78" s="25" t="str">
        <f>F12</f>
        <v xml:space="preserve"> </v>
      </c>
      <c r="G78" s="33"/>
      <c r="H78" s="33"/>
      <c r="I78" s="102" t="s">
        <v>22</v>
      </c>
      <c r="J78" s="53" t="str">
        <f>IF(J12="","",J12)</f>
        <v>7. 12. 2018</v>
      </c>
      <c r="K78" s="33"/>
      <c r="L78" s="36"/>
    </row>
    <row r="79" spans="2:12" s="1" customFormat="1" ht="6.95" customHeight="1">
      <c r="B79" s="32"/>
      <c r="C79" s="33"/>
      <c r="D79" s="33"/>
      <c r="E79" s="33"/>
      <c r="F79" s="33"/>
      <c r="G79" s="33"/>
      <c r="H79" s="33"/>
      <c r="I79" s="101"/>
      <c r="J79" s="33"/>
      <c r="K79" s="33"/>
      <c r="L79" s="36"/>
    </row>
    <row r="80" spans="2:12" s="1" customFormat="1" ht="13.7" customHeight="1">
      <c r="B80" s="32"/>
      <c r="C80" s="27" t="s">
        <v>24</v>
      </c>
      <c r="D80" s="33"/>
      <c r="E80" s="33"/>
      <c r="F80" s="25" t="str">
        <f>E15</f>
        <v>Povodí Moravy, s.p.</v>
      </c>
      <c r="G80" s="33"/>
      <c r="H80" s="33"/>
      <c r="I80" s="102" t="s">
        <v>30</v>
      </c>
      <c r="J80" s="30" t="str">
        <f>E21</f>
        <v xml:space="preserve"> </v>
      </c>
      <c r="K80" s="33"/>
      <c r="L80" s="36"/>
    </row>
    <row r="81" spans="2:65" s="1" customFormat="1" ht="13.7" customHeight="1">
      <c r="B81" s="32"/>
      <c r="C81" s="27" t="s">
        <v>28</v>
      </c>
      <c r="D81" s="33"/>
      <c r="E81" s="33"/>
      <c r="F81" s="25" t="str">
        <f>IF(E18="","",E18)</f>
        <v>Vyplň údaj</v>
      </c>
      <c r="G81" s="33"/>
      <c r="H81" s="33"/>
      <c r="I81" s="102" t="s">
        <v>32</v>
      </c>
      <c r="J81" s="30" t="str">
        <f>E24</f>
        <v>Agroprojekt PSO, s.r.o</v>
      </c>
      <c r="K81" s="33"/>
      <c r="L81" s="36"/>
    </row>
    <row r="82" spans="2:65" s="1" customFormat="1" ht="10.35" customHeight="1">
      <c r="B82" s="32"/>
      <c r="C82" s="33"/>
      <c r="D82" s="33"/>
      <c r="E82" s="33"/>
      <c r="F82" s="33"/>
      <c r="G82" s="33"/>
      <c r="H82" s="33"/>
      <c r="I82" s="101"/>
      <c r="J82" s="33"/>
      <c r="K82" s="33"/>
      <c r="L82" s="36"/>
    </row>
    <row r="83" spans="2:65" s="9" customFormat="1" ht="29.25" customHeight="1">
      <c r="B83" s="146"/>
      <c r="C83" s="147" t="s">
        <v>148</v>
      </c>
      <c r="D83" s="148" t="s">
        <v>54</v>
      </c>
      <c r="E83" s="148" t="s">
        <v>50</v>
      </c>
      <c r="F83" s="148" t="s">
        <v>51</v>
      </c>
      <c r="G83" s="148" t="s">
        <v>149</v>
      </c>
      <c r="H83" s="148" t="s">
        <v>150</v>
      </c>
      <c r="I83" s="149" t="s">
        <v>151</v>
      </c>
      <c r="J83" s="150" t="s">
        <v>138</v>
      </c>
      <c r="K83" s="151" t="s">
        <v>152</v>
      </c>
      <c r="L83" s="152"/>
      <c r="M83" s="62" t="s">
        <v>1</v>
      </c>
      <c r="N83" s="63" t="s">
        <v>39</v>
      </c>
      <c r="O83" s="63" t="s">
        <v>153</v>
      </c>
      <c r="P83" s="63" t="s">
        <v>154</v>
      </c>
      <c r="Q83" s="63" t="s">
        <v>155</v>
      </c>
      <c r="R83" s="63" t="s">
        <v>156</v>
      </c>
      <c r="S83" s="63" t="s">
        <v>157</v>
      </c>
      <c r="T83" s="64" t="s">
        <v>158</v>
      </c>
    </row>
    <row r="84" spans="2:65" s="1" customFormat="1" ht="22.9" customHeight="1">
      <c r="B84" s="32"/>
      <c r="C84" s="69" t="s">
        <v>159</v>
      </c>
      <c r="D84" s="33"/>
      <c r="E84" s="33"/>
      <c r="F84" s="33"/>
      <c r="G84" s="33"/>
      <c r="H84" s="33"/>
      <c r="I84" s="101"/>
      <c r="J84" s="153">
        <f>BK84</f>
        <v>0</v>
      </c>
      <c r="K84" s="33"/>
      <c r="L84" s="36"/>
      <c r="M84" s="65"/>
      <c r="N84" s="66"/>
      <c r="O84" s="66"/>
      <c r="P84" s="154">
        <f>P85</f>
        <v>0</v>
      </c>
      <c r="Q84" s="66"/>
      <c r="R84" s="154">
        <f>R85</f>
        <v>6.2652789999999996</v>
      </c>
      <c r="S84" s="66"/>
      <c r="T84" s="155">
        <f>T85</f>
        <v>0</v>
      </c>
      <c r="AT84" s="15" t="s">
        <v>68</v>
      </c>
      <c r="AU84" s="15" t="s">
        <v>140</v>
      </c>
      <c r="BK84" s="156">
        <f>BK85</f>
        <v>0</v>
      </c>
    </row>
    <row r="85" spans="2:65" s="10" customFormat="1" ht="25.9" customHeight="1">
      <c r="B85" s="157"/>
      <c r="C85" s="158"/>
      <c r="D85" s="159" t="s">
        <v>68</v>
      </c>
      <c r="E85" s="160" t="s">
        <v>160</v>
      </c>
      <c r="F85" s="160" t="s">
        <v>161</v>
      </c>
      <c r="G85" s="158"/>
      <c r="H85" s="158"/>
      <c r="I85" s="161"/>
      <c r="J85" s="162">
        <f>BK85</f>
        <v>0</v>
      </c>
      <c r="K85" s="158"/>
      <c r="L85" s="163"/>
      <c r="M85" s="164"/>
      <c r="N85" s="165"/>
      <c r="O85" s="165"/>
      <c r="P85" s="166">
        <f>P86+P126</f>
        <v>0</v>
      </c>
      <c r="Q85" s="165"/>
      <c r="R85" s="166">
        <f>R86+R126</f>
        <v>6.2652789999999996</v>
      </c>
      <c r="S85" s="165"/>
      <c r="T85" s="167">
        <f>T86+T126</f>
        <v>0</v>
      </c>
      <c r="AR85" s="168" t="s">
        <v>77</v>
      </c>
      <c r="AT85" s="169" t="s">
        <v>68</v>
      </c>
      <c r="AU85" s="169" t="s">
        <v>69</v>
      </c>
      <c r="AY85" s="168" t="s">
        <v>162</v>
      </c>
      <c r="BK85" s="170">
        <f>BK86+BK126</f>
        <v>0</v>
      </c>
    </row>
    <row r="86" spans="2:65" s="10" customFormat="1" ht="22.9" customHeight="1">
      <c r="B86" s="157"/>
      <c r="C86" s="158"/>
      <c r="D86" s="159" t="s">
        <v>68</v>
      </c>
      <c r="E86" s="171" t="s">
        <v>77</v>
      </c>
      <c r="F86" s="171" t="s">
        <v>163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P87+SUM(P88:P96)+P107</f>
        <v>0</v>
      </c>
      <c r="Q86" s="165"/>
      <c r="R86" s="166">
        <f>R87+SUM(R88:R96)+R107</f>
        <v>1.7131209999999999</v>
      </c>
      <c r="S86" s="165"/>
      <c r="T86" s="167">
        <f>T87+SUM(T88:T96)+T107</f>
        <v>0</v>
      </c>
      <c r="AR86" s="168" t="s">
        <v>77</v>
      </c>
      <c r="AT86" s="169" t="s">
        <v>68</v>
      </c>
      <c r="AU86" s="169" t="s">
        <v>77</v>
      </c>
      <c r="AY86" s="168" t="s">
        <v>162</v>
      </c>
      <c r="BK86" s="170">
        <f>BK87+SUM(BK88:BK96)+BK107</f>
        <v>0</v>
      </c>
    </row>
    <row r="87" spans="2:65" s="1" customFormat="1" ht="16.5" customHeight="1">
      <c r="B87" s="32"/>
      <c r="C87" s="173" t="s">
        <v>77</v>
      </c>
      <c r="D87" s="173" t="s">
        <v>164</v>
      </c>
      <c r="E87" s="174" t="s">
        <v>165</v>
      </c>
      <c r="F87" s="175" t="s">
        <v>166</v>
      </c>
      <c r="G87" s="176" t="s">
        <v>167</v>
      </c>
      <c r="H87" s="177">
        <v>80</v>
      </c>
      <c r="I87" s="178"/>
      <c r="J87" s="179">
        <f>ROUND(I87*H87,2)</f>
        <v>0</v>
      </c>
      <c r="K87" s="175" t="s">
        <v>168</v>
      </c>
      <c r="L87" s="36"/>
      <c r="M87" s="180" t="s">
        <v>1</v>
      </c>
      <c r="N87" s="181" t="s">
        <v>40</v>
      </c>
      <c r="O87" s="58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15" t="s">
        <v>169</v>
      </c>
      <c r="AT87" s="15" t="s">
        <v>164</v>
      </c>
      <c r="AU87" s="15" t="s">
        <v>79</v>
      </c>
      <c r="AY87" s="15" t="s">
        <v>162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5" t="s">
        <v>77</v>
      </c>
      <c r="BK87" s="184">
        <f>ROUND(I87*H87,2)</f>
        <v>0</v>
      </c>
      <c r="BL87" s="15" t="s">
        <v>169</v>
      </c>
      <c r="BM87" s="15" t="s">
        <v>645</v>
      </c>
    </row>
    <row r="88" spans="2:65" s="1" customFormat="1">
      <c r="B88" s="32"/>
      <c r="C88" s="33"/>
      <c r="D88" s="185" t="s">
        <v>171</v>
      </c>
      <c r="E88" s="33"/>
      <c r="F88" s="186" t="s">
        <v>172</v>
      </c>
      <c r="G88" s="33"/>
      <c r="H88" s="33"/>
      <c r="I88" s="101"/>
      <c r="J88" s="33"/>
      <c r="K88" s="33"/>
      <c r="L88" s="36"/>
      <c r="M88" s="187"/>
      <c r="N88" s="58"/>
      <c r="O88" s="58"/>
      <c r="P88" s="58"/>
      <c r="Q88" s="58"/>
      <c r="R88" s="58"/>
      <c r="S88" s="58"/>
      <c r="T88" s="59"/>
      <c r="AT88" s="15" t="s">
        <v>171</v>
      </c>
      <c r="AU88" s="15" t="s">
        <v>79</v>
      </c>
    </row>
    <row r="89" spans="2:65" s="11" customFormat="1">
      <c r="B89" s="188"/>
      <c r="C89" s="189"/>
      <c r="D89" s="185" t="s">
        <v>241</v>
      </c>
      <c r="E89" s="190" t="s">
        <v>1</v>
      </c>
      <c r="F89" s="191" t="s">
        <v>646</v>
      </c>
      <c r="G89" s="189"/>
      <c r="H89" s="192">
        <v>80</v>
      </c>
      <c r="I89" s="193"/>
      <c r="J89" s="189"/>
      <c r="K89" s="189"/>
      <c r="L89" s="194"/>
      <c r="M89" s="195"/>
      <c r="N89" s="196"/>
      <c r="O89" s="196"/>
      <c r="P89" s="196"/>
      <c r="Q89" s="196"/>
      <c r="R89" s="196"/>
      <c r="S89" s="196"/>
      <c r="T89" s="197"/>
      <c r="AT89" s="198" t="s">
        <v>241</v>
      </c>
      <c r="AU89" s="198" t="s">
        <v>79</v>
      </c>
      <c r="AV89" s="11" t="s">
        <v>79</v>
      </c>
      <c r="AW89" s="11" t="s">
        <v>31</v>
      </c>
      <c r="AX89" s="11" t="s">
        <v>77</v>
      </c>
      <c r="AY89" s="198" t="s">
        <v>162</v>
      </c>
    </row>
    <row r="90" spans="2:65" s="1" customFormat="1" ht="16.5" customHeight="1">
      <c r="B90" s="32"/>
      <c r="C90" s="173" t="s">
        <v>79</v>
      </c>
      <c r="D90" s="173" t="s">
        <v>164</v>
      </c>
      <c r="E90" s="174" t="s">
        <v>173</v>
      </c>
      <c r="F90" s="175" t="s">
        <v>174</v>
      </c>
      <c r="G90" s="176" t="s">
        <v>167</v>
      </c>
      <c r="H90" s="177">
        <v>80</v>
      </c>
      <c r="I90" s="178"/>
      <c r="J90" s="179">
        <f>ROUND(I90*H90,2)</f>
        <v>0</v>
      </c>
      <c r="K90" s="175" t="s">
        <v>1</v>
      </c>
      <c r="L90" s="36"/>
      <c r="M90" s="180" t="s">
        <v>1</v>
      </c>
      <c r="N90" s="181" t="s">
        <v>40</v>
      </c>
      <c r="O90" s="58"/>
      <c r="P90" s="182">
        <f>O90*H90</f>
        <v>0</v>
      </c>
      <c r="Q90" s="182">
        <v>1.8000000000000001E-4</v>
      </c>
      <c r="R90" s="182">
        <f>Q90*H90</f>
        <v>1.4400000000000001E-2</v>
      </c>
      <c r="S90" s="182">
        <v>0</v>
      </c>
      <c r="T90" s="183">
        <f>S90*H90</f>
        <v>0</v>
      </c>
      <c r="AR90" s="15" t="s">
        <v>169</v>
      </c>
      <c r="AT90" s="15" t="s">
        <v>164</v>
      </c>
      <c r="AU90" s="15" t="s">
        <v>79</v>
      </c>
      <c r="AY90" s="15" t="s">
        <v>162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5" t="s">
        <v>77</v>
      </c>
      <c r="BK90" s="184">
        <f>ROUND(I90*H90,2)</f>
        <v>0</v>
      </c>
      <c r="BL90" s="15" t="s">
        <v>169</v>
      </c>
      <c r="BM90" s="15" t="s">
        <v>647</v>
      </c>
    </row>
    <row r="91" spans="2:65" s="1" customFormat="1">
      <c r="B91" s="32"/>
      <c r="C91" s="33"/>
      <c r="D91" s="185" t="s">
        <v>171</v>
      </c>
      <c r="E91" s="33"/>
      <c r="F91" s="186" t="s">
        <v>176</v>
      </c>
      <c r="G91" s="33"/>
      <c r="H91" s="33"/>
      <c r="I91" s="101"/>
      <c r="J91" s="33"/>
      <c r="K91" s="33"/>
      <c r="L91" s="36"/>
      <c r="M91" s="187"/>
      <c r="N91" s="58"/>
      <c r="O91" s="58"/>
      <c r="P91" s="58"/>
      <c r="Q91" s="58"/>
      <c r="R91" s="58"/>
      <c r="S91" s="58"/>
      <c r="T91" s="59"/>
      <c r="AT91" s="15" t="s">
        <v>171</v>
      </c>
      <c r="AU91" s="15" t="s">
        <v>79</v>
      </c>
    </row>
    <row r="92" spans="2:65" s="11" customFormat="1">
      <c r="B92" s="188"/>
      <c r="C92" s="189"/>
      <c r="D92" s="185" t="s">
        <v>241</v>
      </c>
      <c r="E92" s="190" t="s">
        <v>1</v>
      </c>
      <c r="F92" s="191" t="s">
        <v>646</v>
      </c>
      <c r="G92" s="189"/>
      <c r="H92" s="192">
        <v>80</v>
      </c>
      <c r="I92" s="193"/>
      <c r="J92" s="189"/>
      <c r="K92" s="189"/>
      <c r="L92" s="194"/>
      <c r="M92" s="195"/>
      <c r="N92" s="196"/>
      <c r="O92" s="196"/>
      <c r="P92" s="196"/>
      <c r="Q92" s="196"/>
      <c r="R92" s="196"/>
      <c r="S92" s="196"/>
      <c r="T92" s="197"/>
      <c r="AT92" s="198" t="s">
        <v>241</v>
      </c>
      <c r="AU92" s="198" t="s">
        <v>79</v>
      </c>
      <c r="AV92" s="11" t="s">
        <v>79</v>
      </c>
      <c r="AW92" s="11" t="s">
        <v>31</v>
      </c>
      <c r="AX92" s="11" t="s">
        <v>77</v>
      </c>
      <c r="AY92" s="198" t="s">
        <v>162</v>
      </c>
    </row>
    <row r="93" spans="2:65" s="1" customFormat="1" ht="16.5" customHeight="1">
      <c r="B93" s="32"/>
      <c r="C93" s="173" t="s">
        <v>177</v>
      </c>
      <c r="D93" s="173" t="s">
        <v>164</v>
      </c>
      <c r="E93" s="174" t="s">
        <v>377</v>
      </c>
      <c r="F93" s="175" t="s">
        <v>378</v>
      </c>
      <c r="G93" s="176" t="s">
        <v>238</v>
      </c>
      <c r="H93" s="177">
        <v>17.2</v>
      </c>
      <c r="I93" s="178"/>
      <c r="J93" s="179">
        <f>ROUND(I93*H93,2)</f>
        <v>0</v>
      </c>
      <c r="K93" s="175" t="s">
        <v>168</v>
      </c>
      <c r="L93" s="36"/>
      <c r="M93" s="180" t="s">
        <v>1</v>
      </c>
      <c r="N93" s="181" t="s">
        <v>40</v>
      </c>
      <c r="O93" s="58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AR93" s="15" t="s">
        <v>169</v>
      </c>
      <c r="AT93" s="15" t="s">
        <v>164</v>
      </c>
      <c r="AU93" s="15" t="s">
        <v>79</v>
      </c>
      <c r="AY93" s="15" t="s">
        <v>162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5" t="s">
        <v>77</v>
      </c>
      <c r="BK93" s="184">
        <f>ROUND(I93*H93,2)</f>
        <v>0</v>
      </c>
      <c r="BL93" s="15" t="s">
        <v>169</v>
      </c>
      <c r="BM93" s="15" t="s">
        <v>648</v>
      </c>
    </row>
    <row r="94" spans="2:65" s="1" customFormat="1" ht="19.5">
      <c r="B94" s="32"/>
      <c r="C94" s="33"/>
      <c r="D94" s="185" t="s">
        <v>171</v>
      </c>
      <c r="E94" s="33"/>
      <c r="F94" s="186" t="s">
        <v>380</v>
      </c>
      <c r="G94" s="33"/>
      <c r="H94" s="33"/>
      <c r="I94" s="101"/>
      <c r="J94" s="33"/>
      <c r="K94" s="33"/>
      <c r="L94" s="36"/>
      <c r="M94" s="187"/>
      <c r="N94" s="58"/>
      <c r="O94" s="58"/>
      <c r="P94" s="58"/>
      <c r="Q94" s="58"/>
      <c r="R94" s="58"/>
      <c r="S94" s="58"/>
      <c r="T94" s="59"/>
      <c r="AT94" s="15" t="s">
        <v>171</v>
      </c>
      <c r="AU94" s="15" t="s">
        <v>79</v>
      </c>
    </row>
    <row r="95" spans="2:65" s="11" customFormat="1">
      <c r="B95" s="188"/>
      <c r="C95" s="189"/>
      <c r="D95" s="185" t="s">
        <v>241</v>
      </c>
      <c r="E95" s="190" t="s">
        <v>1</v>
      </c>
      <c r="F95" s="191" t="s">
        <v>649</v>
      </c>
      <c r="G95" s="189"/>
      <c r="H95" s="192">
        <v>17.2</v>
      </c>
      <c r="I95" s="193"/>
      <c r="J95" s="189"/>
      <c r="K95" s="189"/>
      <c r="L95" s="194"/>
      <c r="M95" s="195"/>
      <c r="N95" s="196"/>
      <c r="O95" s="196"/>
      <c r="P95" s="196"/>
      <c r="Q95" s="196"/>
      <c r="R95" s="196"/>
      <c r="S95" s="196"/>
      <c r="T95" s="197"/>
      <c r="AT95" s="198" t="s">
        <v>241</v>
      </c>
      <c r="AU95" s="198" t="s">
        <v>79</v>
      </c>
      <c r="AV95" s="11" t="s">
        <v>79</v>
      </c>
      <c r="AW95" s="11" t="s">
        <v>31</v>
      </c>
      <c r="AX95" s="11" t="s">
        <v>77</v>
      </c>
      <c r="AY95" s="198" t="s">
        <v>162</v>
      </c>
    </row>
    <row r="96" spans="2:65" s="10" customFormat="1" ht="20.85" customHeight="1">
      <c r="B96" s="157"/>
      <c r="C96" s="158"/>
      <c r="D96" s="159" t="s">
        <v>68</v>
      </c>
      <c r="E96" s="171" t="s">
        <v>79</v>
      </c>
      <c r="F96" s="171" t="s">
        <v>225</v>
      </c>
      <c r="G96" s="158"/>
      <c r="H96" s="158"/>
      <c r="I96" s="161"/>
      <c r="J96" s="172">
        <f>BK96</f>
        <v>0</v>
      </c>
      <c r="K96" s="158"/>
      <c r="L96" s="163"/>
      <c r="M96" s="164"/>
      <c r="N96" s="165"/>
      <c r="O96" s="165"/>
      <c r="P96" s="166">
        <f>SUM(P97:P106)</f>
        <v>0</v>
      </c>
      <c r="Q96" s="165"/>
      <c r="R96" s="166">
        <f>SUM(R97:R106)</f>
        <v>9.1199999999999996E-3</v>
      </c>
      <c r="S96" s="165"/>
      <c r="T96" s="167">
        <f>SUM(T97:T106)</f>
        <v>0</v>
      </c>
      <c r="AR96" s="168" t="s">
        <v>77</v>
      </c>
      <c r="AT96" s="169" t="s">
        <v>68</v>
      </c>
      <c r="AU96" s="169" t="s">
        <v>79</v>
      </c>
      <c r="AY96" s="168" t="s">
        <v>162</v>
      </c>
      <c r="BK96" s="170">
        <f>SUM(BK97:BK106)</f>
        <v>0</v>
      </c>
    </row>
    <row r="97" spans="2:65" s="1" customFormat="1" ht="16.5" customHeight="1">
      <c r="B97" s="32"/>
      <c r="C97" s="173" t="s">
        <v>169</v>
      </c>
      <c r="D97" s="173" t="s">
        <v>164</v>
      </c>
      <c r="E97" s="174" t="s">
        <v>226</v>
      </c>
      <c r="F97" s="175" t="s">
        <v>227</v>
      </c>
      <c r="G97" s="176" t="s">
        <v>228</v>
      </c>
      <c r="H97" s="177">
        <v>120</v>
      </c>
      <c r="I97" s="178"/>
      <c r="J97" s="179">
        <f>ROUND(I97*H97,2)</f>
        <v>0</v>
      </c>
      <c r="K97" s="175" t="s">
        <v>168</v>
      </c>
      <c r="L97" s="36"/>
      <c r="M97" s="180" t="s">
        <v>1</v>
      </c>
      <c r="N97" s="181" t="s">
        <v>40</v>
      </c>
      <c r="O97" s="58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AR97" s="15" t="s">
        <v>169</v>
      </c>
      <c r="AT97" s="15" t="s">
        <v>164</v>
      </c>
      <c r="AU97" s="15" t="s">
        <v>177</v>
      </c>
      <c r="AY97" s="15" t="s">
        <v>162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5" t="s">
        <v>77</v>
      </c>
      <c r="BK97" s="184">
        <f>ROUND(I97*H97,2)</f>
        <v>0</v>
      </c>
      <c r="BL97" s="15" t="s">
        <v>169</v>
      </c>
      <c r="BM97" s="15" t="s">
        <v>650</v>
      </c>
    </row>
    <row r="98" spans="2:65" s="1" customFormat="1">
      <c r="B98" s="32"/>
      <c r="C98" s="33"/>
      <c r="D98" s="185" t="s">
        <v>171</v>
      </c>
      <c r="E98" s="33"/>
      <c r="F98" s="186" t="s">
        <v>230</v>
      </c>
      <c r="G98" s="33"/>
      <c r="H98" s="33"/>
      <c r="I98" s="101"/>
      <c r="J98" s="33"/>
      <c r="K98" s="33"/>
      <c r="L98" s="36"/>
      <c r="M98" s="187"/>
      <c r="N98" s="58"/>
      <c r="O98" s="58"/>
      <c r="P98" s="58"/>
      <c r="Q98" s="58"/>
      <c r="R98" s="58"/>
      <c r="S98" s="58"/>
      <c r="T98" s="59"/>
      <c r="AT98" s="15" t="s">
        <v>171</v>
      </c>
      <c r="AU98" s="15" t="s">
        <v>177</v>
      </c>
    </row>
    <row r="99" spans="2:65" s="1" customFormat="1" ht="16.5" customHeight="1">
      <c r="B99" s="32"/>
      <c r="C99" s="173" t="s">
        <v>187</v>
      </c>
      <c r="D99" s="173" t="s">
        <v>164</v>
      </c>
      <c r="E99" s="174" t="s">
        <v>231</v>
      </c>
      <c r="F99" s="175" t="s">
        <v>232</v>
      </c>
      <c r="G99" s="176" t="s">
        <v>233</v>
      </c>
      <c r="H99" s="177">
        <v>30</v>
      </c>
      <c r="I99" s="178"/>
      <c r="J99" s="179">
        <f>ROUND(I99*H99,2)</f>
        <v>0</v>
      </c>
      <c r="K99" s="175" t="s">
        <v>168</v>
      </c>
      <c r="L99" s="36"/>
      <c r="M99" s="180" t="s">
        <v>1</v>
      </c>
      <c r="N99" s="181" t="s">
        <v>40</v>
      </c>
      <c r="O99" s="58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AR99" s="15" t="s">
        <v>169</v>
      </c>
      <c r="AT99" s="15" t="s">
        <v>164</v>
      </c>
      <c r="AU99" s="15" t="s">
        <v>177</v>
      </c>
      <c r="AY99" s="15" t="s">
        <v>162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5" t="s">
        <v>77</v>
      </c>
      <c r="BK99" s="184">
        <f>ROUND(I99*H99,2)</f>
        <v>0</v>
      </c>
      <c r="BL99" s="15" t="s">
        <v>169</v>
      </c>
      <c r="BM99" s="15" t="s">
        <v>651</v>
      </c>
    </row>
    <row r="100" spans="2:65" s="1" customFormat="1">
      <c r="B100" s="32"/>
      <c r="C100" s="33"/>
      <c r="D100" s="185" t="s">
        <v>171</v>
      </c>
      <c r="E100" s="33"/>
      <c r="F100" s="186" t="s">
        <v>235</v>
      </c>
      <c r="G100" s="33"/>
      <c r="H100" s="33"/>
      <c r="I100" s="101"/>
      <c r="J100" s="33"/>
      <c r="K100" s="33"/>
      <c r="L100" s="36"/>
      <c r="M100" s="187"/>
      <c r="N100" s="58"/>
      <c r="O100" s="58"/>
      <c r="P100" s="58"/>
      <c r="Q100" s="58"/>
      <c r="R100" s="58"/>
      <c r="S100" s="58"/>
      <c r="T100" s="59"/>
      <c r="AT100" s="15" t="s">
        <v>171</v>
      </c>
      <c r="AU100" s="15" t="s">
        <v>177</v>
      </c>
    </row>
    <row r="101" spans="2:65" s="1" customFormat="1" ht="16.5" customHeight="1">
      <c r="B101" s="32"/>
      <c r="C101" s="173" t="s">
        <v>192</v>
      </c>
      <c r="D101" s="173" t="s">
        <v>164</v>
      </c>
      <c r="E101" s="174" t="s">
        <v>236</v>
      </c>
      <c r="F101" s="175" t="s">
        <v>237</v>
      </c>
      <c r="G101" s="176" t="s">
        <v>238</v>
      </c>
      <c r="H101" s="177">
        <v>7.5</v>
      </c>
      <c r="I101" s="178"/>
      <c r="J101" s="179">
        <f>ROUND(I101*H101,2)</f>
        <v>0</v>
      </c>
      <c r="K101" s="175" t="s">
        <v>168</v>
      </c>
      <c r="L101" s="36"/>
      <c r="M101" s="180" t="s">
        <v>1</v>
      </c>
      <c r="N101" s="181" t="s">
        <v>40</v>
      </c>
      <c r="O101" s="58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AR101" s="15" t="s">
        <v>169</v>
      </c>
      <c r="AT101" s="15" t="s">
        <v>164</v>
      </c>
      <c r="AU101" s="15" t="s">
        <v>177</v>
      </c>
      <c r="AY101" s="15" t="s">
        <v>162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5" t="s">
        <v>77</v>
      </c>
      <c r="BK101" s="184">
        <f>ROUND(I101*H101,2)</f>
        <v>0</v>
      </c>
      <c r="BL101" s="15" t="s">
        <v>169</v>
      </c>
      <c r="BM101" s="15" t="s">
        <v>652</v>
      </c>
    </row>
    <row r="102" spans="2:65" s="1" customFormat="1">
      <c r="B102" s="32"/>
      <c r="C102" s="33"/>
      <c r="D102" s="185" t="s">
        <v>171</v>
      </c>
      <c r="E102" s="33"/>
      <c r="F102" s="186" t="s">
        <v>240</v>
      </c>
      <c r="G102" s="33"/>
      <c r="H102" s="33"/>
      <c r="I102" s="101"/>
      <c r="J102" s="33"/>
      <c r="K102" s="33"/>
      <c r="L102" s="36"/>
      <c r="M102" s="187"/>
      <c r="N102" s="58"/>
      <c r="O102" s="58"/>
      <c r="P102" s="58"/>
      <c r="Q102" s="58"/>
      <c r="R102" s="58"/>
      <c r="S102" s="58"/>
      <c r="T102" s="59"/>
      <c r="AT102" s="15" t="s">
        <v>171</v>
      </c>
      <c r="AU102" s="15" t="s">
        <v>177</v>
      </c>
    </row>
    <row r="103" spans="2:65" s="11" customFormat="1">
      <c r="B103" s="188"/>
      <c r="C103" s="189"/>
      <c r="D103" s="185" t="s">
        <v>241</v>
      </c>
      <c r="E103" s="190" t="s">
        <v>1</v>
      </c>
      <c r="F103" s="191" t="s">
        <v>242</v>
      </c>
      <c r="G103" s="189"/>
      <c r="H103" s="192">
        <v>7.5</v>
      </c>
      <c r="I103" s="193"/>
      <c r="J103" s="189"/>
      <c r="K103" s="189"/>
      <c r="L103" s="194"/>
      <c r="M103" s="195"/>
      <c r="N103" s="196"/>
      <c r="O103" s="196"/>
      <c r="P103" s="196"/>
      <c r="Q103" s="196"/>
      <c r="R103" s="196"/>
      <c r="S103" s="196"/>
      <c r="T103" s="197"/>
      <c r="AT103" s="198" t="s">
        <v>241</v>
      </c>
      <c r="AU103" s="198" t="s">
        <v>177</v>
      </c>
      <c r="AV103" s="11" t="s">
        <v>79</v>
      </c>
      <c r="AW103" s="11" t="s">
        <v>31</v>
      </c>
      <c r="AX103" s="11" t="s">
        <v>77</v>
      </c>
      <c r="AY103" s="198" t="s">
        <v>162</v>
      </c>
    </row>
    <row r="104" spans="2:65" s="1" customFormat="1" ht="16.5" customHeight="1">
      <c r="B104" s="32"/>
      <c r="C104" s="199" t="s">
        <v>197</v>
      </c>
      <c r="D104" s="199" t="s">
        <v>243</v>
      </c>
      <c r="E104" s="200" t="s">
        <v>244</v>
      </c>
      <c r="F104" s="201" t="s">
        <v>245</v>
      </c>
      <c r="G104" s="202" t="s">
        <v>167</v>
      </c>
      <c r="H104" s="203">
        <v>12</v>
      </c>
      <c r="I104" s="204"/>
      <c r="J104" s="205">
        <f>ROUND(I104*H104,2)</f>
        <v>0</v>
      </c>
      <c r="K104" s="201" t="s">
        <v>168</v>
      </c>
      <c r="L104" s="206"/>
      <c r="M104" s="207" t="s">
        <v>1</v>
      </c>
      <c r="N104" s="208" t="s">
        <v>40</v>
      </c>
      <c r="O104" s="58"/>
      <c r="P104" s="182">
        <f>O104*H104</f>
        <v>0</v>
      </c>
      <c r="Q104" s="182">
        <v>7.6000000000000004E-4</v>
      </c>
      <c r="R104" s="182">
        <f>Q104*H104</f>
        <v>9.1199999999999996E-3</v>
      </c>
      <c r="S104" s="182">
        <v>0</v>
      </c>
      <c r="T104" s="183">
        <f>S104*H104</f>
        <v>0</v>
      </c>
      <c r="AR104" s="15" t="s">
        <v>202</v>
      </c>
      <c r="AT104" s="15" t="s">
        <v>243</v>
      </c>
      <c r="AU104" s="15" t="s">
        <v>177</v>
      </c>
      <c r="AY104" s="15" t="s">
        <v>162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5" t="s">
        <v>77</v>
      </c>
      <c r="BK104" s="184">
        <f>ROUND(I104*H104,2)</f>
        <v>0</v>
      </c>
      <c r="BL104" s="15" t="s">
        <v>169</v>
      </c>
      <c r="BM104" s="15" t="s">
        <v>653</v>
      </c>
    </row>
    <row r="105" spans="2:65" s="1" customFormat="1">
      <c r="B105" s="32"/>
      <c r="C105" s="33"/>
      <c r="D105" s="185" t="s">
        <v>171</v>
      </c>
      <c r="E105" s="33"/>
      <c r="F105" s="186" t="s">
        <v>245</v>
      </c>
      <c r="G105" s="33"/>
      <c r="H105" s="33"/>
      <c r="I105" s="101"/>
      <c r="J105" s="33"/>
      <c r="K105" s="33"/>
      <c r="L105" s="36"/>
      <c r="M105" s="187"/>
      <c r="N105" s="58"/>
      <c r="O105" s="58"/>
      <c r="P105" s="58"/>
      <c r="Q105" s="58"/>
      <c r="R105" s="58"/>
      <c r="S105" s="58"/>
      <c r="T105" s="59"/>
      <c r="AT105" s="15" t="s">
        <v>171</v>
      </c>
      <c r="AU105" s="15" t="s">
        <v>177</v>
      </c>
    </row>
    <row r="106" spans="2:65" s="11" customFormat="1">
      <c r="B106" s="188"/>
      <c r="C106" s="189"/>
      <c r="D106" s="185" t="s">
        <v>241</v>
      </c>
      <c r="E106" s="190" t="s">
        <v>1</v>
      </c>
      <c r="F106" s="191" t="s">
        <v>247</v>
      </c>
      <c r="G106" s="189"/>
      <c r="H106" s="192">
        <v>12</v>
      </c>
      <c r="I106" s="193"/>
      <c r="J106" s="189"/>
      <c r="K106" s="189"/>
      <c r="L106" s="194"/>
      <c r="M106" s="195"/>
      <c r="N106" s="196"/>
      <c r="O106" s="196"/>
      <c r="P106" s="196"/>
      <c r="Q106" s="196"/>
      <c r="R106" s="196"/>
      <c r="S106" s="196"/>
      <c r="T106" s="197"/>
      <c r="AT106" s="198" t="s">
        <v>241</v>
      </c>
      <c r="AU106" s="198" t="s">
        <v>177</v>
      </c>
      <c r="AV106" s="11" t="s">
        <v>79</v>
      </c>
      <c r="AW106" s="11" t="s">
        <v>31</v>
      </c>
      <c r="AX106" s="11" t="s">
        <v>77</v>
      </c>
      <c r="AY106" s="198" t="s">
        <v>162</v>
      </c>
    </row>
    <row r="107" spans="2:65" s="10" customFormat="1" ht="20.85" customHeight="1">
      <c r="B107" s="157"/>
      <c r="C107" s="158"/>
      <c r="D107" s="159" t="s">
        <v>68</v>
      </c>
      <c r="E107" s="171" t="s">
        <v>177</v>
      </c>
      <c r="F107" s="171" t="s">
        <v>253</v>
      </c>
      <c r="G107" s="158"/>
      <c r="H107" s="158"/>
      <c r="I107" s="161"/>
      <c r="J107" s="172">
        <f>BK107</f>
        <v>0</v>
      </c>
      <c r="K107" s="158"/>
      <c r="L107" s="163"/>
      <c r="M107" s="164"/>
      <c r="N107" s="165"/>
      <c r="O107" s="165"/>
      <c r="P107" s="166">
        <f>SUM(P108:P125)</f>
        <v>0</v>
      </c>
      <c r="Q107" s="165"/>
      <c r="R107" s="166">
        <f>SUM(R108:R125)</f>
        <v>1.6896009999999999</v>
      </c>
      <c r="S107" s="165"/>
      <c r="T107" s="167">
        <f>SUM(T108:T125)</f>
        <v>0</v>
      </c>
      <c r="AR107" s="168" t="s">
        <v>77</v>
      </c>
      <c r="AT107" s="169" t="s">
        <v>68</v>
      </c>
      <c r="AU107" s="169" t="s">
        <v>79</v>
      </c>
      <c r="AY107" s="168" t="s">
        <v>162</v>
      </c>
      <c r="BK107" s="170">
        <f>SUM(BK108:BK125)</f>
        <v>0</v>
      </c>
    </row>
    <row r="108" spans="2:65" s="1" customFormat="1" ht="16.5" customHeight="1">
      <c r="B108" s="32"/>
      <c r="C108" s="173" t="s">
        <v>202</v>
      </c>
      <c r="D108" s="173" t="s">
        <v>164</v>
      </c>
      <c r="E108" s="174" t="s">
        <v>254</v>
      </c>
      <c r="F108" s="175" t="s">
        <v>255</v>
      </c>
      <c r="G108" s="176" t="s">
        <v>238</v>
      </c>
      <c r="H108" s="177">
        <v>0.04</v>
      </c>
      <c r="I108" s="178"/>
      <c r="J108" s="179">
        <f>ROUND(I108*H108,2)</f>
        <v>0</v>
      </c>
      <c r="K108" s="175" t="s">
        <v>168</v>
      </c>
      <c r="L108" s="36"/>
      <c r="M108" s="180" t="s">
        <v>1</v>
      </c>
      <c r="N108" s="181" t="s">
        <v>40</v>
      </c>
      <c r="O108" s="58"/>
      <c r="P108" s="182">
        <f>O108*H108</f>
        <v>0</v>
      </c>
      <c r="Q108" s="182">
        <v>2.6619999999999999</v>
      </c>
      <c r="R108" s="182">
        <f>Q108*H108</f>
        <v>0.10648000000000001</v>
      </c>
      <c r="S108" s="182">
        <v>0</v>
      </c>
      <c r="T108" s="183">
        <f>S108*H108</f>
        <v>0</v>
      </c>
      <c r="AR108" s="15" t="s">
        <v>169</v>
      </c>
      <c r="AT108" s="15" t="s">
        <v>164</v>
      </c>
      <c r="AU108" s="15" t="s">
        <v>177</v>
      </c>
      <c r="AY108" s="15" t="s">
        <v>162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5" t="s">
        <v>77</v>
      </c>
      <c r="BK108" s="184">
        <f>ROUND(I108*H108,2)</f>
        <v>0</v>
      </c>
      <c r="BL108" s="15" t="s">
        <v>169</v>
      </c>
      <c r="BM108" s="15" t="s">
        <v>654</v>
      </c>
    </row>
    <row r="109" spans="2:65" s="1" customFormat="1" ht="19.5">
      <c r="B109" s="32"/>
      <c r="C109" s="33"/>
      <c r="D109" s="185" t="s">
        <v>171</v>
      </c>
      <c r="E109" s="33"/>
      <c r="F109" s="186" t="s">
        <v>257</v>
      </c>
      <c r="G109" s="33"/>
      <c r="H109" s="33"/>
      <c r="I109" s="101"/>
      <c r="J109" s="33"/>
      <c r="K109" s="33"/>
      <c r="L109" s="36"/>
      <c r="M109" s="187"/>
      <c r="N109" s="58"/>
      <c r="O109" s="58"/>
      <c r="P109" s="58"/>
      <c r="Q109" s="58"/>
      <c r="R109" s="58"/>
      <c r="S109" s="58"/>
      <c r="T109" s="59"/>
      <c r="AT109" s="15" t="s">
        <v>171</v>
      </c>
      <c r="AU109" s="15" t="s">
        <v>177</v>
      </c>
    </row>
    <row r="110" spans="2:65" s="11" customFormat="1">
      <c r="B110" s="188"/>
      <c r="C110" s="189"/>
      <c r="D110" s="185" t="s">
        <v>241</v>
      </c>
      <c r="E110" s="190" t="s">
        <v>1</v>
      </c>
      <c r="F110" s="191" t="s">
        <v>389</v>
      </c>
      <c r="G110" s="189"/>
      <c r="H110" s="192">
        <v>0.04</v>
      </c>
      <c r="I110" s="193"/>
      <c r="J110" s="189"/>
      <c r="K110" s="189"/>
      <c r="L110" s="194"/>
      <c r="M110" s="195"/>
      <c r="N110" s="196"/>
      <c r="O110" s="196"/>
      <c r="P110" s="196"/>
      <c r="Q110" s="196"/>
      <c r="R110" s="196"/>
      <c r="S110" s="196"/>
      <c r="T110" s="197"/>
      <c r="AT110" s="198" t="s">
        <v>241</v>
      </c>
      <c r="AU110" s="198" t="s">
        <v>177</v>
      </c>
      <c r="AV110" s="11" t="s">
        <v>79</v>
      </c>
      <c r="AW110" s="11" t="s">
        <v>31</v>
      </c>
      <c r="AX110" s="11" t="s">
        <v>77</v>
      </c>
      <c r="AY110" s="198" t="s">
        <v>162</v>
      </c>
    </row>
    <row r="111" spans="2:65" s="1" customFormat="1" ht="16.5" customHeight="1">
      <c r="B111" s="32"/>
      <c r="C111" s="173" t="s">
        <v>207</v>
      </c>
      <c r="D111" s="173" t="s">
        <v>164</v>
      </c>
      <c r="E111" s="174" t="s">
        <v>655</v>
      </c>
      <c r="F111" s="175" t="s">
        <v>656</v>
      </c>
      <c r="G111" s="176" t="s">
        <v>167</v>
      </c>
      <c r="H111" s="177">
        <v>1</v>
      </c>
      <c r="I111" s="178"/>
      <c r="J111" s="179">
        <f>ROUND(I111*H111,2)</f>
        <v>0</v>
      </c>
      <c r="K111" s="175" t="s">
        <v>168</v>
      </c>
      <c r="L111" s="36"/>
      <c r="M111" s="180" t="s">
        <v>1</v>
      </c>
      <c r="N111" s="181" t="s">
        <v>40</v>
      </c>
      <c r="O111" s="58"/>
      <c r="P111" s="182">
        <f>O111*H111</f>
        <v>0</v>
      </c>
      <c r="Q111" s="182">
        <v>1.3760399999999999</v>
      </c>
      <c r="R111" s="182">
        <f>Q111*H111</f>
        <v>1.3760399999999999</v>
      </c>
      <c r="S111" s="182">
        <v>0</v>
      </c>
      <c r="T111" s="183">
        <f>S111*H111</f>
        <v>0</v>
      </c>
      <c r="AR111" s="15" t="s">
        <v>169</v>
      </c>
      <c r="AT111" s="15" t="s">
        <v>164</v>
      </c>
      <c r="AU111" s="15" t="s">
        <v>177</v>
      </c>
      <c r="AY111" s="15" t="s">
        <v>162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5" t="s">
        <v>77</v>
      </c>
      <c r="BK111" s="184">
        <f>ROUND(I111*H111,2)</f>
        <v>0</v>
      </c>
      <c r="BL111" s="15" t="s">
        <v>169</v>
      </c>
      <c r="BM111" s="15" t="s">
        <v>657</v>
      </c>
    </row>
    <row r="112" spans="2:65" s="1" customFormat="1" ht="19.5">
      <c r="B112" s="32"/>
      <c r="C112" s="33"/>
      <c r="D112" s="185" t="s">
        <v>171</v>
      </c>
      <c r="E112" s="33"/>
      <c r="F112" s="186" t="s">
        <v>658</v>
      </c>
      <c r="G112" s="33"/>
      <c r="H112" s="33"/>
      <c r="I112" s="101"/>
      <c r="J112" s="33"/>
      <c r="K112" s="33"/>
      <c r="L112" s="36"/>
      <c r="M112" s="187"/>
      <c r="N112" s="58"/>
      <c r="O112" s="58"/>
      <c r="P112" s="58"/>
      <c r="Q112" s="58"/>
      <c r="R112" s="58"/>
      <c r="S112" s="58"/>
      <c r="T112" s="59"/>
      <c r="AT112" s="15" t="s">
        <v>171</v>
      </c>
      <c r="AU112" s="15" t="s">
        <v>177</v>
      </c>
    </row>
    <row r="113" spans="2:65" s="11" customFormat="1">
      <c r="B113" s="188"/>
      <c r="C113" s="189"/>
      <c r="D113" s="185" t="s">
        <v>241</v>
      </c>
      <c r="E113" s="190" t="s">
        <v>1</v>
      </c>
      <c r="F113" s="191" t="s">
        <v>659</v>
      </c>
      <c r="G113" s="189"/>
      <c r="H113" s="192">
        <v>1</v>
      </c>
      <c r="I113" s="193"/>
      <c r="J113" s="189"/>
      <c r="K113" s="189"/>
      <c r="L113" s="194"/>
      <c r="M113" s="195"/>
      <c r="N113" s="196"/>
      <c r="O113" s="196"/>
      <c r="P113" s="196"/>
      <c r="Q113" s="196"/>
      <c r="R113" s="196"/>
      <c r="S113" s="196"/>
      <c r="T113" s="197"/>
      <c r="AT113" s="198" t="s">
        <v>241</v>
      </c>
      <c r="AU113" s="198" t="s">
        <v>177</v>
      </c>
      <c r="AV113" s="11" t="s">
        <v>79</v>
      </c>
      <c r="AW113" s="11" t="s">
        <v>31</v>
      </c>
      <c r="AX113" s="11" t="s">
        <v>77</v>
      </c>
      <c r="AY113" s="198" t="s">
        <v>162</v>
      </c>
    </row>
    <row r="114" spans="2:65" s="1" customFormat="1" ht="16.5" customHeight="1">
      <c r="B114" s="32"/>
      <c r="C114" s="173" t="s">
        <v>104</v>
      </c>
      <c r="D114" s="173" t="s">
        <v>164</v>
      </c>
      <c r="E114" s="174" t="s">
        <v>265</v>
      </c>
      <c r="F114" s="175" t="s">
        <v>266</v>
      </c>
      <c r="G114" s="176" t="s">
        <v>167</v>
      </c>
      <c r="H114" s="177">
        <v>5.19</v>
      </c>
      <c r="I114" s="178"/>
      <c r="J114" s="179">
        <f>ROUND(I114*H114,2)</f>
        <v>0</v>
      </c>
      <c r="K114" s="175" t="s">
        <v>267</v>
      </c>
      <c r="L114" s="36"/>
      <c r="M114" s="180" t="s">
        <v>1</v>
      </c>
      <c r="N114" s="181" t="s">
        <v>40</v>
      </c>
      <c r="O114" s="58"/>
      <c r="P114" s="182">
        <f>O114*H114</f>
        <v>0</v>
      </c>
      <c r="Q114" s="182">
        <v>3.9899999999999998E-2</v>
      </c>
      <c r="R114" s="182">
        <f>Q114*H114</f>
        <v>0.20708100000000002</v>
      </c>
      <c r="S114" s="182">
        <v>0</v>
      </c>
      <c r="T114" s="183">
        <f>S114*H114</f>
        <v>0</v>
      </c>
      <c r="AR114" s="15" t="s">
        <v>169</v>
      </c>
      <c r="AT114" s="15" t="s">
        <v>164</v>
      </c>
      <c r="AU114" s="15" t="s">
        <v>177</v>
      </c>
      <c r="AY114" s="15" t="s">
        <v>162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5" t="s">
        <v>77</v>
      </c>
      <c r="BK114" s="184">
        <f>ROUND(I114*H114,2)</f>
        <v>0</v>
      </c>
      <c r="BL114" s="15" t="s">
        <v>169</v>
      </c>
      <c r="BM114" s="15" t="s">
        <v>660</v>
      </c>
    </row>
    <row r="115" spans="2:65" s="1" customFormat="1" ht="19.5">
      <c r="B115" s="32"/>
      <c r="C115" s="33"/>
      <c r="D115" s="185" t="s">
        <v>171</v>
      </c>
      <c r="E115" s="33"/>
      <c r="F115" s="186" t="s">
        <v>269</v>
      </c>
      <c r="G115" s="33"/>
      <c r="H115" s="33"/>
      <c r="I115" s="101"/>
      <c r="J115" s="33"/>
      <c r="K115" s="33"/>
      <c r="L115" s="36"/>
      <c r="M115" s="187"/>
      <c r="N115" s="58"/>
      <c r="O115" s="58"/>
      <c r="P115" s="58"/>
      <c r="Q115" s="58"/>
      <c r="R115" s="58"/>
      <c r="S115" s="58"/>
      <c r="T115" s="59"/>
      <c r="AT115" s="15" t="s">
        <v>171</v>
      </c>
      <c r="AU115" s="15" t="s">
        <v>177</v>
      </c>
    </row>
    <row r="116" spans="2:65" s="11" customFormat="1">
      <c r="B116" s="188"/>
      <c r="C116" s="189"/>
      <c r="D116" s="185" t="s">
        <v>241</v>
      </c>
      <c r="E116" s="190" t="s">
        <v>1</v>
      </c>
      <c r="F116" s="191" t="s">
        <v>661</v>
      </c>
      <c r="G116" s="189"/>
      <c r="H116" s="192">
        <v>0.99</v>
      </c>
      <c r="I116" s="193"/>
      <c r="J116" s="189"/>
      <c r="K116" s="189"/>
      <c r="L116" s="194"/>
      <c r="M116" s="195"/>
      <c r="N116" s="196"/>
      <c r="O116" s="196"/>
      <c r="P116" s="196"/>
      <c r="Q116" s="196"/>
      <c r="R116" s="196"/>
      <c r="S116" s="196"/>
      <c r="T116" s="197"/>
      <c r="AT116" s="198" t="s">
        <v>241</v>
      </c>
      <c r="AU116" s="198" t="s">
        <v>177</v>
      </c>
      <c r="AV116" s="11" t="s">
        <v>79</v>
      </c>
      <c r="AW116" s="11" t="s">
        <v>31</v>
      </c>
      <c r="AX116" s="11" t="s">
        <v>69</v>
      </c>
      <c r="AY116" s="198" t="s">
        <v>162</v>
      </c>
    </row>
    <row r="117" spans="2:65" s="11" customFormat="1">
      <c r="B117" s="188"/>
      <c r="C117" s="189"/>
      <c r="D117" s="185" t="s">
        <v>241</v>
      </c>
      <c r="E117" s="190" t="s">
        <v>1</v>
      </c>
      <c r="F117" s="191" t="s">
        <v>662</v>
      </c>
      <c r="G117" s="189"/>
      <c r="H117" s="192">
        <v>1.2</v>
      </c>
      <c r="I117" s="193"/>
      <c r="J117" s="189"/>
      <c r="K117" s="189"/>
      <c r="L117" s="194"/>
      <c r="M117" s="195"/>
      <c r="N117" s="196"/>
      <c r="O117" s="196"/>
      <c r="P117" s="196"/>
      <c r="Q117" s="196"/>
      <c r="R117" s="196"/>
      <c r="S117" s="196"/>
      <c r="T117" s="197"/>
      <c r="AT117" s="198" t="s">
        <v>241</v>
      </c>
      <c r="AU117" s="198" t="s">
        <v>177</v>
      </c>
      <c r="AV117" s="11" t="s">
        <v>79</v>
      </c>
      <c r="AW117" s="11" t="s">
        <v>31</v>
      </c>
      <c r="AX117" s="11" t="s">
        <v>69</v>
      </c>
      <c r="AY117" s="198" t="s">
        <v>162</v>
      </c>
    </row>
    <row r="118" spans="2:65" s="11" customFormat="1">
      <c r="B118" s="188"/>
      <c r="C118" s="189"/>
      <c r="D118" s="185" t="s">
        <v>241</v>
      </c>
      <c r="E118" s="190" t="s">
        <v>1</v>
      </c>
      <c r="F118" s="191" t="s">
        <v>663</v>
      </c>
      <c r="G118" s="189"/>
      <c r="H118" s="192">
        <v>3</v>
      </c>
      <c r="I118" s="193"/>
      <c r="J118" s="189"/>
      <c r="K118" s="189"/>
      <c r="L118" s="194"/>
      <c r="M118" s="195"/>
      <c r="N118" s="196"/>
      <c r="O118" s="196"/>
      <c r="P118" s="196"/>
      <c r="Q118" s="196"/>
      <c r="R118" s="196"/>
      <c r="S118" s="196"/>
      <c r="T118" s="197"/>
      <c r="AT118" s="198" t="s">
        <v>241</v>
      </c>
      <c r="AU118" s="198" t="s">
        <v>177</v>
      </c>
      <c r="AV118" s="11" t="s">
        <v>79</v>
      </c>
      <c r="AW118" s="11" t="s">
        <v>31</v>
      </c>
      <c r="AX118" s="11" t="s">
        <v>69</v>
      </c>
      <c r="AY118" s="198" t="s">
        <v>162</v>
      </c>
    </row>
    <row r="119" spans="2:65" s="12" customFormat="1">
      <c r="B119" s="209"/>
      <c r="C119" s="210"/>
      <c r="D119" s="185" t="s">
        <v>241</v>
      </c>
      <c r="E119" s="211" t="s">
        <v>1</v>
      </c>
      <c r="F119" s="212" t="s">
        <v>272</v>
      </c>
      <c r="G119" s="210"/>
      <c r="H119" s="213">
        <v>5.19</v>
      </c>
      <c r="I119" s="214"/>
      <c r="J119" s="210"/>
      <c r="K119" s="210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241</v>
      </c>
      <c r="AU119" s="219" t="s">
        <v>177</v>
      </c>
      <c r="AV119" s="12" t="s">
        <v>169</v>
      </c>
      <c r="AW119" s="12" t="s">
        <v>31</v>
      </c>
      <c r="AX119" s="12" t="s">
        <v>77</v>
      </c>
      <c r="AY119" s="219" t="s">
        <v>162</v>
      </c>
    </row>
    <row r="120" spans="2:65" s="1" customFormat="1" ht="16.5" customHeight="1">
      <c r="B120" s="32"/>
      <c r="C120" s="173" t="s">
        <v>107</v>
      </c>
      <c r="D120" s="173" t="s">
        <v>164</v>
      </c>
      <c r="E120" s="174" t="s">
        <v>273</v>
      </c>
      <c r="F120" s="175" t="s">
        <v>274</v>
      </c>
      <c r="G120" s="176" t="s">
        <v>167</v>
      </c>
      <c r="H120" s="177">
        <v>17.3</v>
      </c>
      <c r="I120" s="178"/>
      <c r="J120" s="179">
        <f>ROUND(I120*H120,2)</f>
        <v>0</v>
      </c>
      <c r="K120" s="175" t="s">
        <v>168</v>
      </c>
      <c r="L120" s="36"/>
      <c r="M120" s="180" t="s">
        <v>1</v>
      </c>
      <c r="N120" s="181" t="s">
        <v>40</v>
      </c>
      <c r="O120" s="58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AR120" s="15" t="s">
        <v>169</v>
      </c>
      <c r="AT120" s="15" t="s">
        <v>164</v>
      </c>
      <c r="AU120" s="15" t="s">
        <v>177</v>
      </c>
      <c r="AY120" s="15" t="s">
        <v>162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5" t="s">
        <v>77</v>
      </c>
      <c r="BK120" s="184">
        <f>ROUND(I120*H120,2)</f>
        <v>0</v>
      </c>
      <c r="BL120" s="15" t="s">
        <v>169</v>
      </c>
      <c r="BM120" s="15" t="s">
        <v>664</v>
      </c>
    </row>
    <row r="121" spans="2:65" s="1" customFormat="1">
      <c r="B121" s="32"/>
      <c r="C121" s="33"/>
      <c r="D121" s="185" t="s">
        <v>171</v>
      </c>
      <c r="E121" s="33"/>
      <c r="F121" s="186" t="s">
        <v>276</v>
      </c>
      <c r="G121" s="33"/>
      <c r="H121" s="33"/>
      <c r="I121" s="101"/>
      <c r="J121" s="33"/>
      <c r="K121" s="33"/>
      <c r="L121" s="36"/>
      <c r="M121" s="187"/>
      <c r="N121" s="58"/>
      <c r="O121" s="58"/>
      <c r="P121" s="58"/>
      <c r="Q121" s="58"/>
      <c r="R121" s="58"/>
      <c r="S121" s="58"/>
      <c r="T121" s="59"/>
      <c r="AT121" s="15" t="s">
        <v>171</v>
      </c>
      <c r="AU121" s="15" t="s">
        <v>177</v>
      </c>
    </row>
    <row r="122" spans="2:65" s="11" customFormat="1">
      <c r="B122" s="188"/>
      <c r="C122" s="189"/>
      <c r="D122" s="185" t="s">
        <v>241</v>
      </c>
      <c r="E122" s="190" t="s">
        <v>1</v>
      </c>
      <c r="F122" s="191" t="s">
        <v>665</v>
      </c>
      <c r="G122" s="189"/>
      <c r="H122" s="192">
        <v>3.3</v>
      </c>
      <c r="I122" s="193"/>
      <c r="J122" s="189"/>
      <c r="K122" s="189"/>
      <c r="L122" s="194"/>
      <c r="M122" s="195"/>
      <c r="N122" s="196"/>
      <c r="O122" s="196"/>
      <c r="P122" s="196"/>
      <c r="Q122" s="196"/>
      <c r="R122" s="196"/>
      <c r="S122" s="196"/>
      <c r="T122" s="197"/>
      <c r="AT122" s="198" t="s">
        <v>241</v>
      </c>
      <c r="AU122" s="198" t="s">
        <v>177</v>
      </c>
      <c r="AV122" s="11" t="s">
        <v>79</v>
      </c>
      <c r="AW122" s="11" t="s">
        <v>31</v>
      </c>
      <c r="AX122" s="11" t="s">
        <v>69</v>
      </c>
      <c r="AY122" s="198" t="s">
        <v>162</v>
      </c>
    </row>
    <row r="123" spans="2:65" s="11" customFormat="1">
      <c r="B123" s="188"/>
      <c r="C123" s="189"/>
      <c r="D123" s="185" t="s">
        <v>241</v>
      </c>
      <c r="E123" s="190" t="s">
        <v>1</v>
      </c>
      <c r="F123" s="191" t="s">
        <v>666</v>
      </c>
      <c r="G123" s="189"/>
      <c r="H123" s="192">
        <v>4</v>
      </c>
      <c r="I123" s="193"/>
      <c r="J123" s="189"/>
      <c r="K123" s="189"/>
      <c r="L123" s="194"/>
      <c r="M123" s="195"/>
      <c r="N123" s="196"/>
      <c r="O123" s="196"/>
      <c r="P123" s="196"/>
      <c r="Q123" s="196"/>
      <c r="R123" s="196"/>
      <c r="S123" s="196"/>
      <c r="T123" s="197"/>
      <c r="AT123" s="198" t="s">
        <v>241</v>
      </c>
      <c r="AU123" s="198" t="s">
        <v>177</v>
      </c>
      <c r="AV123" s="11" t="s">
        <v>79</v>
      </c>
      <c r="AW123" s="11" t="s">
        <v>31</v>
      </c>
      <c r="AX123" s="11" t="s">
        <v>69</v>
      </c>
      <c r="AY123" s="198" t="s">
        <v>162</v>
      </c>
    </row>
    <row r="124" spans="2:65" s="11" customFormat="1">
      <c r="B124" s="188"/>
      <c r="C124" s="189"/>
      <c r="D124" s="185" t="s">
        <v>241</v>
      </c>
      <c r="E124" s="190" t="s">
        <v>1</v>
      </c>
      <c r="F124" s="191" t="s">
        <v>667</v>
      </c>
      <c r="G124" s="189"/>
      <c r="H124" s="192">
        <v>10</v>
      </c>
      <c r="I124" s="193"/>
      <c r="J124" s="189"/>
      <c r="K124" s="189"/>
      <c r="L124" s="194"/>
      <c r="M124" s="195"/>
      <c r="N124" s="196"/>
      <c r="O124" s="196"/>
      <c r="P124" s="196"/>
      <c r="Q124" s="196"/>
      <c r="R124" s="196"/>
      <c r="S124" s="196"/>
      <c r="T124" s="197"/>
      <c r="AT124" s="198" t="s">
        <v>241</v>
      </c>
      <c r="AU124" s="198" t="s">
        <v>177</v>
      </c>
      <c r="AV124" s="11" t="s">
        <v>79</v>
      </c>
      <c r="AW124" s="11" t="s">
        <v>31</v>
      </c>
      <c r="AX124" s="11" t="s">
        <v>69</v>
      </c>
      <c r="AY124" s="198" t="s">
        <v>162</v>
      </c>
    </row>
    <row r="125" spans="2:65" s="12" customFormat="1">
      <c r="B125" s="209"/>
      <c r="C125" s="210"/>
      <c r="D125" s="185" t="s">
        <v>241</v>
      </c>
      <c r="E125" s="211" t="s">
        <v>1</v>
      </c>
      <c r="F125" s="212" t="s">
        <v>272</v>
      </c>
      <c r="G125" s="210"/>
      <c r="H125" s="213">
        <v>17.3</v>
      </c>
      <c r="I125" s="214"/>
      <c r="J125" s="210"/>
      <c r="K125" s="210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241</v>
      </c>
      <c r="AU125" s="219" t="s">
        <v>177</v>
      </c>
      <c r="AV125" s="12" t="s">
        <v>169</v>
      </c>
      <c r="AW125" s="12" t="s">
        <v>31</v>
      </c>
      <c r="AX125" s="12" t="s">
        <v>77</v>
      </c>
      <c r="AY125" s="219" t="s">
        <v>162</v>
      </c>
    </row>
    <row r="126" spans="2:65" s="10" customFormat="1" ht="22.9" customHeight="1">
      <c r="B126" s="157"/>
      <c r="C126" s="158"/>
      <c r="D126" s="159" t="s">
        <v>68</v>
      </c>
      <c r="E126" s="171" t="s">
        <v>169</v>
      </c>
      <c r="F126" s="171" t="s">
        <v>320</v>
      </c>
      <c r="G126" s="158"/>
      <c r="H126" s="158"/>
      <c r="I126" s="161"/>
      <c r="J126" s="172">
        <f>BK126</f>
        <v>0</v>
      </c>
      <c r="K126" s="158"/>
      <c r="L126" s="163"/>
      <c r="M126" s="164"/>
      <c r="N126" s="165"/>
      <c r="O126" s="165"/>
      <c r="P126" s="166">
        <f>SUM(P127:P133)</f>
        <v>0</v>
      </c>
      <c r="Q126" s="165"/>
      <c r="R126" s="166">
        <f>SUM(R127:R133)</f>
        <v>4.5521579999999995</v>
      </c>
      <c r="S126" s="165"/>
      <c r="T126" s="167">
        <f>SUM(T127:T133)</f>
        <v>0</v>
      </c>
      <c r="AR126" s="168" t="s">
        <v>77</v>
      </c>
      <c r="AT126" s="169" t="s">
        <v>68</v>
      </c>
      <c r="AU126" s="169" t="s">
        <v>77</v>
      </c>
      <c r="AY126" s="168" t="s">
        <v>162</v>
      </c>
      <c r="BK126" s="170">
        <f>SUM(BK127:BK133)</f>
        <v>0</v>
      </c>
    </row>
    <row r="127" spans="2:65" s="1" customFormat="1" ht="16.5" customHeight="1">
      <c r="B127" s="32"/>
      <c r="C127" s="173" t="s">
        <v>110</v>
      </c>
      <c r="D127" s="173" t="s">
        <v>164</v>
      </c>
      <c r="E127" s="174" t="s">
        <v>406</v>
      </c>
      <c r="F127" s="175" t="s">
        <v>407</v>
      </c>
      <c r="G127" s="176" t="s">
        <v>238</v>
      </c>
      <c r="H127" s="177">
        <v>2</v>
      </c>
      <c r="I127" s="178"/>
      <c r="J127" s="179">
        <f>ROUND(I127*H127,2)</f>
        <v>0</v>
      </c>
      <c r="K127" s="175" t="s">
        <v>168</v>
      </c>
      <c r="L127" s="36"/>
      <c r="M127" s="180" t="s">
        <v>1</v>
      </c>
      <c r="N127" s="181" t="s">
        <v>40</v>
      </c>
      <c r="O127" s="58"/>
      <c r="P127" s="182">
        <f>O127*H127</f>
        <v>0</v>
      </c>
      <c r="Q127" s="182">
        <v>2.0327999999999999</v>
      </c>
      <c r="R127" s="182">
        <f>Q127*H127</f>
        <v>4.0655999999999999</v>
      </c>
      <c r="S127" s="182">
        <v>0</v>
      </c>
      <c r="T127" s="183">
        <f>S127*H127</f>
        <v>0</v>
      </c>
      <c r="AR127" s="15" t="s">
        <v>169</v>
      </c>
      <c r="AT127" s="15" t="s">
        <v>164</v>
      </c>
      <c r="AU127" s="15" t="s">
        <v>79</v>
      </c>
      <c r="AY127" s="15" t="s">
        <v>162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5" t="s">
        <v>77</v>
      </c>
      <c r="BK127" s="184">
        <f>ROUND(I127*H127,2)</f>
        <v>0</v>
      </c>
      <c r="BL127" s="15" t="s">
        <v>169</v>
      </c>
      <c r="BM127" s="15" t="s">
        <v>668</v>
      </c>
    </row>
    <row r="128" spans="2:65" s="1" customFormat="1" ht="19.5">
      <c r="B128" s="32"/>
      <c r="C128" s="33"/>
      <c r="D128" s="185" t="s">
        <v>171</v>
      </c>
      <c r="E128" s="33"/>
      <c r="F128" s="186" t="s">
        <v>409</v>
      </c>
      <c r="G128" s="33"/>
      <c r="H128" s="33"/>
      <c r="I128" s="101"/>
      <c r="J128" s="33"/>
      <c r="K128" s="33"/>
      <c r="L128" s="36"/>
      <c r="M128" s="187"/>
      <c r="N128" s="58"/>
      <c r="O128" s="58"/>
      <c r="P128" s="58"/>
      <c r="Q128" s="58"/>
      <c r="R128" s="58"/>
      <c r="S128" s="58"/>
      <c r="T128" s="59"/>
      <c r="AT128" s="15" t="s">
        <v>171</v>
      </c>
      <c r="AU128" s="15" t="s">
        <v>79</v>
      </c>
    </row>
    <row r="129" spans="2:65" s="1" customFormat="1" ht="16.5" customHeight="1">
      <c r="B129" s="32"/>
      <c r="C129" s="173" t="s">
        <v>113</v>
      </c>
      <c r="D129" s="173" t="s">
        <v>164</v>
      </c>
      <c r="E129" s="174" t="s">
        <v>411</v>
      </c>
      <c r="F129" s="175" t="s">
        <v>412</v>
      </c>
      <c r="G129" s="176" t="s">
        <v>238</v>
      </c>
      <c r="H129" s="177">
        <v>0.2</v>
      </c>
      <c r="I129" s="178"/>
      <c r="J129" s="179">
        <f>ROUND(I129*H129,2)</f>
        <v>0</v>
      </c>
      <c r="K129" s="175" t="s">
        <v>168</v>
      </c>
      <c r="L129" s="36"/>
      <c r="M129" s="180" t="s">
        <v>1</v>
      </c>
      <c r="N129" s="181" t="s">
        <v>40</v>
      </c>
      <c r="O129" s="58"/>
      <c r="P129" s="182">
        <f>O129*H129</f>
        <v>0</v>
      </c>
      <c r="Q129" s="182">
        <v>2.4327899999999998</v>
      </c>
      <c r="R129" s="182">
        <f>Q129*H129</f>
        <v>0.48655799999999999</v>
      </c>
      <c r="S129" s="182">
        <v>0</v>
      </c>
      <c r="T129" s="183">
        <f>S129*H129</f>
        <v>0</v>
      </c>
      <c r="AR129" s="15" t="s">
        <v>169</v>
      </c>
      <c r="AT129" s="15" t="s">
        <v>164</v>
      </c>
      <c r="AU129" s="15" t="s">
        <v>79</v>
      </c>
      <c r="AY129" s="15" t="s">
        <v>162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5" t="s">
        <v>77</v>
      </c>
      <c r="BK129" s="184">
        <f>ROUND(I129*H129,2)</f>
        <v>0</v>
      </c>
      <c r="BL129" s="15" t="s">
        <v>169</v>
      </c>
      <c r="BM129" s="15" t="s">
        <v>669</v>
      </c>
    </row>
    <row r="130" spans="2:65" s="1" customFormat="1">
      <c r="B130" s="32"/>
      <c r="C130" s="33"/>
      <c r="D130" s="185" t="s">
        <v>171</v>
      </c>
      <c r="E130" s="33"/>
      <c r="F130" s="186" t="s">
        <v>414</v>
      </c>
      <c r="G130" s="33"/>
      <c r="H130" s="33"/>
      <c r="I130" s="101"/>
      <c r="J130" s="33"/>
      <c r="K130" s="33"/>
      <c r="L130" s="36"/>
      <c r="M130" s="187"/>
      <c r="N130" s="58"/>
      <c r="O130" s="58"/>
      <c r="P130" s="58"/>
      <c r="Q130" s="58"/>
      <c r="R130" s="58"/>
      <c r="S130" s="58"/>
      <c r="T130" s="59"/>
      <c r="AT130" s="15" t="s">
        <v>171</v>
      </c>
      <c r="AU130" s="15" t="s">
        <v>79</v>
      </c>
    </row>
    <row r="131" spans="2:65" s="11" customFormat="1">
      <c r="B131" s="188"/>
      <c r="C131" s="189"/>
      <c r="D131" s="185" t="s">
        <v>241</v>
      </c>
      <c r="E131" s="190" t="s">
        <v>1</v>
      </c>
      <c r="F131" s="191" t="s">
        <v>415</v>
      </c>
      <c r="G131" s="189"/>
      <c r="H131" s="192">
        <v>0.2</v>
      </c>
      <c r="I131" s="193"/>
      <c r="J131" s="189"/>
      <c r="K131" s="189"/>
      <c r="L131" s="194"/>
      <c r="M131" s="195"/>
      <c r="N131" s="196"/>
      <c r="O131" s="196"/>
      <c r="P131" s="196"/>
      <c r="Q131" s="196"/>
      <c r="R131" s="196"/>
      <c r="S131" s="196"/>
      <c r="T131" s="197"/>
      <c r="AT131" s="198" t="s">
        <v>241</v>
      </c>
      <c r="AU131" s="198" t="s">
        <v>79</v>
      </c>
      <c r="AV131" s="11" t="s">
        <v>79</v>
      </c>
      <c r="AW131" s="11" t="s">
        <v>31</v>
      </c>
      <c r="AX131" s="11" t="s">
        <v>77</v>
      </c>
      <c r="AY131" s="198" t="s">
        <v>162</v>
      </c>
    </row>
    <row r="132" spans="2:65" s="1" customFormat="1" ht="16.5" customHeight="1">
      <c r="B132" s="32"/>
      <c r="C132" s="173" t="s">
        <v>116</v>
      </c>
      <c r="D132" s="173" t="s">
        <v>164</v>
      </c>
      <c r="E132" s="174" t="s">
        <v>334</v>
      </c>
      <c r="F132" s="175" t="s">
        <v>335</v>
      </c>
      <c r="G132" s="176" t="s">
        <v>303</v>
      </c>
      <c r="H132" s="177">
        <v>6.2649999999999997</v>
      </c>
      <c r="I132" s="178"/>
      <c r="J132" s="179">
        <f>ROUND(I132*H132,2)</f>
        <v>0</v>
      </c>
      <c r="K132" s="175" t="s">
        <v>168</v>
      </c>
      <c r="L132" s="36"/>
      <c r="M132" s="180" t="s">
        <v>1</v>
      </c>
      <c r="N132" s="181" t="s">
        <v>40</v>
      </c>
      <c r="O132" s="58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AR132" s="15" t="s">
        <v>169</v>
      </c>
      <c r="AT132" s="15" t="s">
        <v>164</v>
      </c>
      <c r="AU132" s="15" t="s">
        <v>79</v>
      </c>
      <c r="AY132" s="15" t="s">
        <v>162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5" t="s">
        <v>77</v>
      </c>
      <c r="BK132" s="184">
        <f>ROUND(I132*H132,2)</f>
        <v>0</v>
      </c>
      <c r="BL132" s="15" t="s">
        <v>169</v>
      </c>
      <c r="BM132" s="15" t="s">
        <v>670</v>
      </c>
    </row>
    <row r="133" spans="2:65" s="1" customFormat="1">
      <c r="B133" s="32"/>
      <c r="C133" s="33"/>
      <c r="D133" s="185" t="s">
        <v>171</v>
      </c>
      <c r="E133" s="33"/>
      <c r="F133" s="186" t="s">
        <v>337</v>
      </c>
      <c r="G133" s="33"/>
      <c r="H133" s="33"/>
      <c r="I133" s="101"/>
      <c r="J133" s="33"/>
      <c r="K133" s="33"/>
      <c r="L133" s="36"/>
      <c r="M133" s="233"/>
      <c r="N133" s="234"/>
      <c r="O133" s="234"/>
      <c r="P133" s="234"/>
      <c r="Q133" s="234"/>
      <c r="R133" s="234"/>
      <c r="S133" s="234"/>
      <c r="T133" s="235"/>
      <c r="AT133" s="15" t="s">
        <v>171</v>
      </c>
      <c r="AU133" s="15" t="s">
        <v>79</v>
      </c>
    </row>
    <row r="134" spans="2:65" s="1" customFormat="1" ht="6.95" customHeight="1">
      <c r="B134" s="44"/>
      <c r="C134" s="45"/>
      <c r="D134" s="45"/>
      <c r="E134" s="45"/>
      <c r="F134" s="45"/>
      <c r="G134" s="45"/>
      <c r="H134" s="45"/>
      <c r="I134" s="123"/>
      <c r="J134" s="45"/>
      <c r="K134" s="45"/>
      <c r="L134" s="36"/>
    </row>
  </sheetData>
  <sheetProtection algorithmName="SHA-512" hashValue="S6TWvccvI+hWYfC6xgzGGsjExj4jarbvyrglDw7ZMRYsZZmumDeAssaSBD4mVZylbh3k7VheaQLUgw3WyzJL/Q==" saltValue="v16+abMvm0kzJRt9QON28xt9dKHa1VaC/LqcUi4u7xkhc+gvMkr2pohtYMG1P/NPdreBSK8eusBG2v1PswTwFw==" spinCount="100000" sheet="1" objects="1" scenarios="1" formatColumns="0" formatRows="0" autoFilter="0"/>
  <autoFilter ref="C83:K133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2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5" t="s">
        <v>106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133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1" t="str">
        <f>'Rekapitulace stavby'!K6</f>
        <v>Bratřejovka, km 3,190-6,271, oprava stupňů a opevnění toku</v>
      </c>
      <c r="F7" s="282"/>
      <c r="G7" s="282"/>
      <c r="H7" s="282"/>
      <c r="L7" s="18"/>
    </row>
    <row r="8" spans="2:46" s="1" customFormat="1" ht="12" customHeight="1">
      <c r="B8" s="36"/>
      <c r="D8" s="100" t="s">
        <v>134</v>
      </c>
      <c r="I8" s="101"/>
      <c r="L8" s="36"/>
    </row>
    <row r="9" spans="2:46" s="1" customFormat="1" ht="36.950000000000003" customHeight="1">
      <c r="B9" s="36"/>
      <c r="E9" s="283" t="s">
        <v>671</v>
      </c>
      <c r="F9" s="284"/>
      <c r="G9" s="284"/>
      <c r="H9" s="284"/>
      <c r="I9" s="101"/>
      <c r="L9" s="36"/>
    </row>
    <row r="10" spans="2:46" s="1" customFormat="1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7. 12. 2018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5" t="str">
        <f>'Rekapitulace stavby'!E14</f>
        <v>Vyplň údaj</v>
      </c>
      <c r="F18" s="286"/>
      <c r="G18" s="286"/>
      <c r="H18" s="286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32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33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34</v>
      </c>
      <c r="I26" s="101"/>
      <c r="L26" s="36"/>
    </row>
    <row r="27" spans="2:12" s="6" customFormat="1" ht="16.5" customHeight="1">
      <c r="B27" s="104"/>
      <c r="E27" s="287" t="s">
        <v>1</v>
      </c>
      <c r="F27" s="287"/>
      <c r="G27" s="287"/>
      <c r="H27" s="287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35</v>
      </c>
      <c r="I30" s="101"/>
      <c r="J30" s="108">
        <f>ROUND(J84,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37</v>
      </c>
      <c r="I32" s="110" t="s">
        <v>36</v>
      </c>
      <c r="J32" s="109" t="s">
        <v>38</v>
      </c>
      <c r="L32" s="36"/>
    </row>
    <row r="33" spans="2:12" s="1" customFormat="1" ht="14.45" customHeight="1">
      <c r="B33" s="36"/>
      <c r="D33" s="100" t="s">
        <v>39</v>
      </c>
      <c r="E33" s="100" t="s">
        <v>40</v>
      </c>
      <c r="F33" s="111">
        <f>ROUND((SUM(BE84:BE151)),  2)</f>
        <v>0</v>
      </c>
      <c r="I33" s="112">
        <v>0.21</v>
      </c>
      <c r="J33" s="111">
        <f>ROUND(((SUM(BE84:BE151))*I33),  2)</f>
        <v>0</v>
      </c>
      <c r="L33" s="36"/>
    </row>
    <row r="34" spans="2:12" s="1" customFormat="1" ht="14.45" customHeight="1">
      <c r="B34" s="36"/>
      <c r="E34" s="100" t="s">
        <v>41</v>
      </c>
      <c r="F34" s="111">
        <f>ROUND((SUM(BF84:BF151)),  2)</f>
        <v>0</v>
      </c>
      <c r="I34" s="112">
        <v>0.15</v>
      </c>
      <c r="J34" s="111">
        <f>ROUND(((SUM(BF84:BF151))*I34),  2)</f>
        <v>0</v>
      </c>
      <c r="L34" s="36"/>
    </row>
    <row r="35" spans="2:12" s="1" customFormat="1" ht="14.45" hidden="1" customHeight="1">
      <c r="B35" s="36"/>
      <c r="E35" s="100" t="s">
        <v>42</v>
      </c>
      <c r="F35" s="111">
        <f>ROUND((SUM(BG84:BG151)),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43</v>
      </c>
      <c r="F36" s="111">
        <f>ROUND((SUM(BH84:BH151)),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44</v>
      </c>
      <c r="F37" s="111">
        <f>ROUND((SUM(BI84:BI151)),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45</v>
      </c>
      <c r="E39" s="115"/>
      <c r="F39" s="115"/>
      <c r="G39" s="116" t="s">
        <v>46</v>
      </c>
      <c r="H39" s="117" t="s">
        <v>47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136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79" t="str">
        <f>E7</f>
        <v>Bratřejovka, km 3,190-6,271, oprava stupňů a opevnění toku</v>
      </c>
      <c r="F48" s="280"/>
      <c r="G48" s="280"/>
      <c r="H48" s="280"/>
      <c r="I48" s="101"/>
      <c r="J48" s="33"/>
      <c r="K48" s="33"/>
      <c r="L48" s="36"/>
    </row>
    <row r="49" spans="2:47" s="1" customFormat="1" ht="12" customHeight="1">
      <c r="B49" s="32"/>
      <c r="C49" s="27" t="s">
        <v>134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62" t="str">
        <f>E9</f>
        <v>10 - Stupeň 8</v>
      </c>
      <c r="F50" s="261"/>
      <c r="G50" s="261"/>
      <c r="H50" s="26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7. 12. 2018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Povodí Moravy, s.p.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32</v>
      </c>
      <c r="J55" s="30" t="str">
        <f>E24</f>
        <v>Agroprojekt PSO, s.r.o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137</v>
      </c>
      <c r="D57" s="128"/>
      <c r="E57" s="128"/>
      <c r="F57" s="128"/>
      <c r="G57" s="128"/>
      <c r="H57" s="128"/>
      <c r="I57" s="129"/>
      <c r="J57" s="130" t="s">
        <v>138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139</v>
      </c>
      <c r="D59" s="33"/>
      <c r="E59" s="33"/>
      <c r="F59" s="33"/>
      <c r="G59" s="33"/>
      <c r="H59" s="33"/>
      <c r="I59" s="101"/>
      <c r="J59" s="71">
        <f>J84</f>
        <v>0</v>
      </c>
      <c r="K59" s="33"/>
      <c r="L59" s="36"/>
      <c r="AU59" s="15" t="s">
        <v>140</v>
      </c>
    </row>
    <row r="60" spans="2:47" s="7" customFormat="1" ht="24.95" customHeight="1">
      <c r="B60" s="132"/>
      <c r="C60" s="133"/>
      <c r="D60" s="134" t="s">
        <v>141</v>
      </c>
      <c r="E60" s="135"/>
      <c r="F60" s="135"/>
      <c r="G60" s="135"/>
      <c r="H60" s="135"/>
      <c r="I60" s="136"/>
      <c r="J60" s="137">
        <f>J85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142</v>
      </c>
      <c r="E61" s="142"/>
      <c r="F61" s="142"/>
      <c r="G61" s="142"/>
      <c r="H61" s="142"/>
      <c r="I61" s="143"/>
      <c r="J61" s="144">
        <f>J86</f>
        <v>0</v>
      </c>
      <c r="K61" s="140"/>
      <c r="L61" s="145"/>
    </row>
    <row r="62" spans="2:47" s="8" customFormat="1" ht="14.85" customHeight="1">
      <c r="B62" s="139"/>
      <c r="C62" s="140"/>
      <c r="D62" s="141" t="s">
        <v>143</v>
      </c>
      <c r="E62" s="142"/>
      <c r="F62" s="142"/>
      <c r="G62" s="142"/>
      <c r="H62" s="142"/>
      <c r="I62" s="143"/>
      <c r="J62" s="144">
        <f>J114</f>
        <v>0</v>
      </c>
      <c r="K62" s="140"/>
      <c r="L62" s="145"/>
    </row>
    <row r="63" spans="2:47" s="8" customFormat="1" ht="14.85" customHeight="1">
      <c r="B63" s="139"/>
      <c r="C63" s="140"/>
      <c r="D63" s="141" t="s">
        <v>144</v>
      </c>
      <c r="E63" s="142"/>
      <c r="F63" s="142"/>
      <c r="G63" s="142"/>
      <c r="H63" s="142"/>
      <c r="I63" s="143"/>
      <c r="J63" s="144">
        <f>J125</f>
        <v>0</v>
      </c>
      <c r="K63" s="140"/>
      <c r="L63" s="145"/>
    </row>
    <row r="64" spans="2:47" s="8" customFormat="1" ht="19.899999999999999" customHeight="1">
      <c r="B64" s="139"/>
      <c r="C64" s="140"/>
      <c r="D64" s="141" t="s">
        <v>146</v>
      </c>
      <c r="E64" s="142"/>
      <c r="F64" s="142"/>
      <c r="G64" s="142"/>
      <c r="H64" s="142"/>
      <c r="I64" s="143"/>
      <c r="J64" s="144">
        <f>J144</f>
        <v>0</v>
      </c>
      <c r="K64" s="140"/>
      <c r="L64" s="145"/>
    </row>
    <row r="65" spans="2:12" s="1" customFormat="1" ht="21.75" customHeight="1">
      <c r="B65" s="32"/>
      <c r="C65" s="33"/>
      <c r="D65" s="33"/>
      <c r="E65" s="33"/>
      <c r="F65" s="33"/>
      <c r="G65" s="33"/>
      <c r="H65" s="33"/>
      <c r="I65" s="101"/>
      <c r="J65" s="33"/>
      <c r="K65" s="33"/>
      <c r="L65" s="36"/>
    </row>
    <row r="66" spans="2:12" s="1" customFormat="1" ht="6.95" customHeight="1">
      <c r="B66" s="44"/>
      <c r="C66" s="45"/>
      <c r="D66" s="45"/>
      <c r="E66" s="45"/>
      <c r="F66" s="45"/>
      <c r="G66" s="45"/>
      <c r="H66" s="45"/>
      <c r="I66" s="123"/>
      <c r="J66" s="45"/>
      <c r="K66" s="45"/>
      <c r="L66" s="36"/>
    </row>
    <row r="70" spans="2:12" s="1" customFormat="1" ht="6.95" customHeight="1">
      <c r="B70" s="46"/>
      <c r="C70" s="47"/>
      <c r="D70" s="47"/>
      <c r="E70" s="47"/>
      <c r="F70" s="47"/>
      <c r="G70" s="47"/>
      <c r="H70" s="47"/>
      <c r="I70" s="126"/>
      <c r="J70" s="47"/>
      <c r="K70" s="47"/>
      <c r="L70" s="36"/>
    </row>
    <row r="71" spans="2:12" s="1" customFormat="1" ht="24.95" customHeight="1">
      <c r="B71" s="32"/>
      <c r="C71" s="21" t="s">
        <v>147</v>
      </c>
      <c r="D71" s="33"/>
      <c r="E71" s="33"/>
      <c r="F71" s="33"/>
      <c r="G71" s="33"/>
      <c r="H71" s="33"/>
      <c r="I71" s="101"/>
      <c r="J71" s="33"/>
      <c r="K71" s="33"/>
      <c r="L71" s="36"/>
    </row>
    <row r="72" spans="2:12" s="1" customFormat="1" ht="6.95" customHeight="1">
      <c r="B72" s="32"/>
      <c r="C72" s="33"/>
      <c r="D72" s="33"/>
      <c r="E72" s="33"/>
      <c r="F72" s="33"/>
      <c r="G72" s="33"/>
      <c r="H72" s="33"/>
      <c r="I72" s="101"/>
      <c r="J72" s="33"/>
      <c r="K72" s="33"/>
      <c r="L72" s="36"/>
    </row>
    <row r="73" spans="2:12" s="1" customFormat="1" ht="12" customHeight="1">
      <c r="B73" s="32"/>
      <c r="C73" s="27" t="s">
        <v>16</v>
      </c>
      <c r="D73" s="33"/>
      <c r="E73" s="33"/>
      <c r="F73" s="33"/>
      <c r="G73" s="33"/>
      <c r="H73" s="33"/>
      <c r="I73" s="101"/>
      <c r="J73" s="33"/>
      <c r="K73" s="33"/>
      <c r="L73" s="36"/>
    </row>
    <row r="74" spans="2:12" s="1" customFormat="1" ht="16.5" customHeight="1">
      <c r="B74" s="32"/>
      <c r="C74" s="33"/>
      <c r="D74" s="33"/>
      <c r="E74" s="279" t="str">
        <f>E7</f>
        <v>Bratřejovka, km 3,190-6,271, oprava stupňů a opevnění toku</v>
      </c>
      <c r="F74" s="280"/>
      <c r="G74" s="280"/>
      <c r="H74" s="280"/>
      <c r="I74" s="101"/>
      <c r="J74" s="33"/>
      <c r="K74" s="33"/>
      <c r="L74" s="36"/>
    </row>
    <row r="75" spans="2:12" s="1" customFormat="1" ht="12" customHeight="1">
      <c r="B75" s="32"/>
      <c r="C75" s="27" t="s">
        <v>134</v>
      </c>
      <c r="D75" s="33"/>
      <c r="E75" s="33"/>
      <c r="F75" s="33"/>
      <c r="G75" s="33"/>
      <c r="H75" s="33"/>
      <c r="I75" s="101"/>
      <c r="J75" s="33"/>
      <c r="K75" s="33"/>
      <c r="L75" s="36"/>
    </row>
    <row r="76" spans="2:12" s="1" customFormat="1" ht="16.5" customHeight="1">
      <c r="B76" s="32"/>
      <c r="C76" s="33"/>
      <c r="D76" s="33"/>
      <c r="E76" s="262" t="str">
        <f>E9</f>
        <v>10 - Stupeň 8</v>
      </c>
      <c r="F76" s="261"/>
      <c r="G76" s="261"/>
      <c r="H76" s="261"/>
      <c r="I76" s="101"/>
      <c r="J76" s="33"/>
      <c r="K76" s="33"/>
      <c r="L76" s="36"/>
    </row>
    <row r="77" spans="2:12" s="1" customFormat="1" ht="6.95" customHeight="1">
      <c r="B77" s="32"/>
      <c r="C77" s="33"/>
      <c r="D77" s="33"/>
      <c r="E77" s="33"/>
      <c r="F77" s="33"/>
      <c r="G77" s="33"/>
      <c r="H77" s="33"/>
      <c r="I77" s="101"/>
      <c r="J77" s="33"/>
      <c r="K77" s="33"/>
      <c r="L77" s="36"/>
    </row>
    <row r="78" spans="2:12" s="1" customFormat="1" ht="12" customHeight="1">
      <c r="B78" s="32"/>
      <c r="C78" s="27" t="s">
        <v>20</v>
      </c>
      <c r="D78" s="33"/>
      <c r="E78" s="33"/>
      <c r="F78" s="25" t="str">
        <f>F12</f>
        <v xml:space="preserve"> </v>
      </c>
      <c r="G78" s="33"/>
      <c r="H78" s="33"/>
      <c r="I78" s="102" t="s">
        <v>22</v>
      </c>
      <c r="J78" s="53" t="str">
        <f>IF(J12="","",J12)</f>
        <v>7. 12. 2018</v>
      </c>
      <c r="K78" s="33"/>
      <c r="L78" s="36"/>
    </row>
    <row r="79" spans="2:12" s="1" customFormat="1" ht="6.95" customHeight="1">
      <c r="B79" s="32"/>
      <c r="C79" s="33"/>
      <c r="D79" s="33"/>
      <c r="E79" s="33"/>
      <c r="F79" s="33"/>
      <c r="G79" s="33"/>
      <c r="H79" s="33"/>
      <c r="I79" s="101"/>
      <c r="J79" s="33"/>
      <c r="K79" s="33"/>
      <c r="L79" s="36"/>
    </row>
    <row r="80" spans="2:12" s="1" customFormat="1" ht="13.7" customHeight="1">
      <c r="B80" s="32"/>
      <c r="C80" s="27" t="s">
        <v>24</v>
      </c>
      <c r="D80" s="33"/>
      <c r="E80" s="33"/>
      <c r="F80" s="25" t="str">
        <f>E15</f>
        <v>Povodí Moravy, s.p.</v>
      </c>
      <c r="G80" s="33"/>
      <c r="H80" s="33"/>
      <c r="I80" s="102" t="s">
        <v>30</v>
      </c>
      <c r="J80" s="30" t="str">
        <f>E21</f>
        <v xml:space="preserve"> </v>
      </c>
      <c r="K80" s="33"/>
      <c r="L80" s="36"/>
    </row>
    <row r="81" spans="2:65" s="1" customFormat="1" ht="13.7" customHeight="1">
      <c r="B81" s="32"/>
      <c r="C81" s="27" t="s">
        <v>28</v>
      </c>
      <c r="D81" s="33"/>
      <c r="E81" s="33"/>
      <c r="F81" s="25" t="str">
        <f>IF(E18="","",E18)</f>
        <v>Vyplň údaj</v>
      </c>
      <c r="G81" s="33"/>
      <c r="H81" s="33"/>
      <c r="I81" s="102" t="s">
        <v>32</v>
      </c>
      <c r="J81" s="30" t="str">
        <f>E24</f>
        <v>Agroprojekt PSO, s.r.o</v>
      </c>
      <c r="K81" s="33"/>
      <c r="L81" s="36"/>
    </row>
    <row r="82" spans="2:65" s="1" customFormat="1" ht="10.35" customHeight="1">
      <c r="B82" s="32"/>
      <c r="C82" s="33"/>
      <c r="D82" s="33"/>
      <c r="E82" s="33"/>
      <c r="F82" s="33"/>
      <c r="G82" s="33"/>
      <c r="H82" s="33"/>
      <c r="I82" s="101"/>
      <c r="J82" s="33"/>
      <c r="K82" s="33"/>
      <c r="L82" s="36"/>
    </row>
    <row r="83" spans="2:65" s="9" customFormat="1" ht="29.25" customHeight="1">
      <c r="B83" s="146"/>
      <c r="C83" s="147" t="s">
        <v>148</v>
      </c>
      <c r="D83" s="148" t="s">
        <v>54</v>
      </c>
      <c r="E83" s="148" t="s">
        <v>50</v>
      </c>
      <c r="F83" s="148" t="s">
        <v>51</v>
      </c>
      <c r="G83" s="148" t="s">
        <v>149</v>
      </c>
      <c r="H83" s="148" t="s">
        <v>150</v>
      </c>
      <c r="I83" s="149" t="s">
        <v>151</v>
      </c>
      <c r="J83" s="150" t="s">
        <v>138</v>
      </c>
      <c r="K83" s="151" t="s">
        <v>152</v>
      </c>
      <c r="L83" s="152"/>
      <c r="M83" s="62" t="s">
        <v>1</v>
      </c>
      <c r="N83" s="63" t="s">
        <v>39</v>
      </c>
      <c r="O83" s="63" t="s">
        <v>153</v>
      </c>
      <c r="P83" s="63" t="s">
        <v>154</v>
      </c>
      <c r="Q83" s="63" t="s">
        <v>155</v>
      </c>
      <c r="R83" s="63" t="s">
        <v>156</v>
      </c>
      <c r="S83" s="63" t="s">
        <v>157</v>
      </c>
      <c r="T83" s="64" t="s">
        <v>158</v>
      </c>
    </row>
    <row r="84" spans="2:65" s="1" customFormat="1" ht="22.9" customHeight="1">
      <c r="B84" s="32"/>
      <c r="C84" s="69" t="s">
        <v>159</v>
      </c>
      <c r="D84" s="33"/>
      <c r="E84" s="33"/>
      <c r="F84" s="33"/>
      <c r="G84" s="33"/>
      <c r="H84" s="33"/>
      <c r="I84" s="101"/>
      <c r="J84" s="153">
        <f>BK84</f>
        <v>0</v>
      </c>
      <c r="K84" s="33"/>
      <c r="L84" s="36"/>
      <c r="M84" s="65"/>
      <c r="N84" s="66"/>
      <c r="O84" s="66"/>
      <c r="P84" s="154">
        <f>P85</f>
        <v>0</v>
      </c>
      <c r="Q84" s="66"/>
      <c r="R84" s="154">
        <f>R85</f>
        <v>11.160932299999999</v>
      </c>
      <c r="S84" s="66"/>
      <c r="T84" s="155">
        <f>T85</f>
        <v>0</v>
      </c>
      <c r="AT84" s="15" t="s">
        <v>68</v>
      </c>
      <c r="AU84" s="15" t="s">
        <v>140</v>
      </c>
      <c r="BK84" s="156">
        <f>BK85</f>
        <v>0</v>
      </c>
    </row>
    <row r="85" spans="2:65" s="10" customFormat="1" ht="25.9" customHeight="1">
      <c r="B85" s="157"/>
      <c r="C85" s="158"/>
      <c r="D85" s="159" t="s">
        <v>68</v>
      </c>
      <c r="E85" s="160" t="s">
        <v>160</v>
      </c>
      <c r="F85" s="160" t="s">
        <v>161</v>
      </c>
      <c r="G85" s="158"/>
      <c r="H85" s="158"/>
      <c r="I85" s="161"/>
      <c r="J85" s="162">
        <f>BK85</f>
        <v>0</v>
      </c>
      <c r="K85" s="158"/>
      <c r="L85" s="163"/>
      <c r="M85" s="164"/>
      <c r="N85" s="165"/>
      <c r="O85" s="165"/>
      <c r="P85" s="166">
        <f>P86+P144</f>
        <v>0</v>
      </c>
      <c r="Q85" s="165"/>
      <c r="R85" s="166">
        <f>R86+R144</f>
        <v>11.160932299999999</v>
      </c>
      <c r="S85" s="165"/>
      <c r="T85" s="167">
        <f>T86+T144</f>
        <v>0</v>
      </c>
      <c r="AR85" s="168" t="s">
        <v>77</v>
      </c>
      <c r="AT85" s="169" t="s">
        <v>68</v>
      </c>
      <c r="AU85" s="169" t="s">
        <v>69</v>
      </c>
      <c r="AY85" s="168" t="s">
        <v>162</v>
      </c>
      <c r="BK85" s="170">
        <f>BK86+BK144</f>
        <v>0</v>
      </c>
    </row>
    <row r="86" spans="2:65" s="10" customFormat="1" ht="22.9" customHeight="1">
      <c r="B86" s="157"/>
      <c r="C86" s="158"/>
      <c r="D86" s="159" t="s">
        <v>68</v>
      </c>
      <c r="E86" s="171" t="s">
        <v>77</v>
      </c>
      <c r="F86" s="171" t="s">
        <v>163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P87+SUM(P88:P114)+P125</f>
        <v>0</v>
      </c>
      <c r="Q86" s="165"/>
      <c r="R86" s="166">
        <f>R87+SUM(R88:R114)+R125</f>
        <v>6.6087743000000003</v>
      </c>
      <c r="S86" s="165"/>
      <c r="T86" s="167">
        <f>T87+SUM(T88:T114)+T125</f>
        <v>0</v>
      </c>
      <c r="AR86" s="168" t="s">
        <v>77</v>
      </c>
      <c r="AT86" s="169" t="s">
        <v>68</v>
      </c>
      <c r="AU86" s="169" t="s">
        <v>77</v>
      </c>
      <c r="AY86" s="168" t="s">
        <v>162</v>
      </c>
      <c r="BK86" s="170">
        <f>BK87+SUM(BK88:BK114)+BK125</f>
        <v>0</v>
      </c>
    </row>
    <row r="87" spans="2:65" s="1" customFormat="1" ht="16.5" customHeight="1">
      <c r="B87" s="32"/>
      <c r="C87" s="173" t="s">
        <v>77</v>
      </c>
      <c r="D87" s="173" t="s">
        <v>164</v>
      </c>
      <c r="E87" s="174" t="s">
        <v>341</v>
      </c>
      <c r="F87" s="175" t="s">
        <v>342</v>
      </c>
      <c r="G87" s="176" t="s">
        <v>180</v>
      </c>
      <c r="H87" s="177">
        <v>23</v>
      </c>
      <c r="I87" s="178"/>
      <c r="J87" s="179">
        <f>ROUND(I87*H87,2)</f>
        <v>0</v>
      </c>
      <c r="K87" s="175" t="s">
        <v>168</v>
      </c>
      <c r="L87" s="36"/>
      <c r="M87" s="180" t="s">
        <v>1</v>
      </c>
      <c r="N87" s="181" t="s">
        <v>40</v>
      </c>
      <c r="O87" s="58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15" t="s">
        <v>169</v>
      </c>
      <c r="AT87" s="15" t="s">
        <v>164</v>
      </c>
      <c r="AU87" s="15" t="s">
        <v>79</v>
      </c>
      <c r="AY87" s="15" t="s">
        <v>162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5" t="s">
        <v>77</v>
      </c>
      <c r="BK87" s="184">
        <f>ROUND(I87*H87,2)</f>
        <v>0</v>
      </c>
      <c r="BL87" s="15" t="s">
        <v>169</v>
      </c>
      <c r="BM87" s="15" t="s">
        <v>672</v>
      </c>
    </row>
    <row r="88" spans="2:65" s="1" customFormat="1">
      <c r="B88" s="32"/>
      <c r="C88" s="33"/>
      <c r="D88" s="185" t="s">
        <v>171</v>
      </c>
      <c r="E88" s="33"/>
      <c r="F88" s="186" t="s">
        <v>344</v>
      </c>
      <c r="G88" s="33"/>
      <c r="H88" s="33"/>
      <c r="I88" s="101"/>
      <c r="J88" s="33"/>
      <c r="K88" s="33"/>
      <c r="L88" s="36"/>
      <c r="M88" s="187"/>
      <c r="N88" s="58"/>
      <c r="O88" s="58"/>
      <c r="P88" s="58"/>
      <c r="Q88" s="58"/>
      <c r="R88" s="58"/>
      <c r="S88" s="58"/>
      <c r="T88" s="59"/>
      <c r="AT88" s="15" t="s">
        <v>171</v>
      </c>
      <c r="AU88" s="15" t="s">
        <v>79</v>
      </c>
    </row>
    <row r="89" spans="2:65" s="1" customFormat="1" ht="16.5" customHeight="1">
      <c r="B89" s="32"/>
      <c r="C89" s="173" t="s">
        <v>79</v>
      </c>
      <c r="D89" s="173" t="s">
        <v>164</v>
      </c>
      <c r="E89" s="174" t="s">
        <v>178</v>
      </c>
      <c r="F89" s="175" t="s">
        <v>179</v>
      </c>
      <c r="G89" s="176" t="s">
        <v>180</v>
      </c>
      <c r="H89" s="177">
        <v>1</v>
      </c>
      <c r="I89" s="178"/>
      <c r="J89" s="179">
        <f>ROUND(I89*H89,2)</f>
        <v>0</v>
      </c>
      <c r="K89" s="175" t="s">
        <v>168</v>
      </c>
      <c r="L89" s="36"/>
      <c r="M89" s="180" t="s">
        <v>1</v>
      </c>
      <c r="N89" s="181" t="s">
        <v>40</v>
      </c>
      <c r="O89" s="58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AR89" s="15" t="s">
        <v>169</v>
      </c>
      <c r="AT89" s="15" t="s">
        <v>164</v>
      </c>
      <c r="AU89" s="15" t="s">
        <v>79</v>
      </c>
      <c r="AY89" s="15" t="s">
        <v>162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5" t="s">
        <v>77</v>
      </c>
      <c r="BK89" s="184">
        <f>ROUND(I89*H89,2)</f>
        <v>0</v>
      </c>
      <c r="BL89" s="15" t="s">
        <v>169</v>
      </c>
      <c r="BM89" s="15" t="s">
        <v>673</v>
      </c>
    </row>
    <row r="90" spans="2:65" s="1" customFormat="1">
      <c r="B90" s="32"/>
      <c r="C90" s="33"/>
      <c r="D90" s="185" t="s">
        <v>171</v>
      </c>
      <c r="E90" s="33"/>
      <c r="F90" s="186" t="s">
        <v>182</v>
      </c>
      <c r="G90" s="33"/>
      <c r="H90" s="33"/>
      <c r="I90" s="101"/>
      <c r="J90" s="33"/>
      <c r="K90" s="33"/>
      <c r="L90" s="36"/>
      <c r="M90" s="187"/>
      <c r="N90" s="58"/>
      <c r="O90" s="58"/>
      <c r="P90" s="58"/>
      <c r="Q90" s="58"/>
      <c r="R90" s="58"/>
      <c r="S90" s="58"/>
      <c r="T90" s="59"/>
      <c r="AT90" s="15" t="s">
        <v>171</v>
      </c>
      <c r="AU90" s="15" t="s">
        <v>79</v>
      </c>
    </row>
    <row r="91" spans="2:65" s="1" customFormat="1" ht="16.5" customHeight="1">
      <c r="B91" s="32"/>
      <c r="C91" s="173" t="s">
        <v>177</v>
      </c>
      <c r="D91" s="173" t="s">
        <v>164</v>
      </c>
      <c r="E91" s="174" t="s">
        <v>349</v>
      </c>
      <c r="F91" s="175" t="s">
        <v>350</v>
      </c>
      <c r="G91" s="176" t="s">
        <v>180</v>
      </c>
      <c r="H91" s="177">
        <v>23</v>
      </c>
      <c r="I91" s="178"/>
      <c r="J91" s="179">
        <f>ROUND(I91*H91,2)</f>
        <v>0</v>
      </c>
      <c r="K91" s="175" t="s">
        <v>267</v>
      </c>
      <c r="L91" s="36"/>
      <c r="M91" s="180" t="s">
        <v>1</v>
      </c>
      <c r="N91" s="181" t="s">
        <v>40</v>
      </c>
      <c r="O91" s="58"/>
      <c r="P91" s="182">
        <f>O91*H91</f>
        <v>0</v>
      </c>
      <c r="Q91" s="182">
        <v>5.0000000000000002E-5</v>
      </c>
      <c r="R91" s="182">
        <f>Q91*H91</f>
        <v>1.15E-3</v>
      </c>
      <c r="S91" s="182">
        <v>0</v>
      </c>
      <c r="T91" s="183">
        <f>S91*H91</f>
        <v>0</v>
      </c>
      <c r="AR91" s="15" t="s">
        <v>169</v>
      </c>
      <c r="AT91" s="15" t="s">
        <v>164</v>
      </c>
      <c r="AU91" s="15" t="s">
        <v>79</v>
      </c>
      <c r="AY91" s="15" t="s">
        <v>162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5" t="s">
        <v>77</v>
      </c>
      <c r="BK91" s="184">
        <f>ROUND(I91*H91,2)</f>
        <v>0</v>
      </c>
      <c r="BL91" s="15" t="s">
        <v>169</v>
      </c>
      <c r="BM91" s="15" t="s">
        <v>674</v>
      </c>
    </row>
    <row r="92" spans="2:65" s="1" customFormat="1">
      <c r="B92" s="32"/>
      <c r="C92" s="33"/>
      <c r="D92" s="185" t="s">
        <v>171</v>
      </c>
      <c r="E92" s="33"/>
      <c r="F92" s="186" t="s">
        <v>352</v>
      </c>
      <c r="G92" s="33"/>
      <c r="H92" s="33"/>
      <c r="I92" s="101"/>
      <c r="J92" s="33"/>
      <c r="K92" s="33"/>
      <c r="L92" s="36"/>
      <c r="M92" s="187"/>
      <c r="N92" s="58"/>
      <c r="O92" s="58"/>
      <c r="P92" s="58"/>
      <c r="Q92" s="58"/>
      <c r="R92" s="58"/>
      <c r="S92" s="58"/>
      <c r="T92" s="59"/>
      <c r="AT92" s="15" t="s">
        <v>171</v>
      </c>
      <c r="AU92" s="15" t="s">
        <v>79</v>
      </c>
    </row>
    <row r="93" spans="2:65" s="1" customFormat="1" ht="16.5" customHeight="1">
      <c r="B93" s="32"/>
      <c r="C93" s="173" t="s">
        <v>169</v>
      </c>
      <c r="D93" s="173" t="s">
        <v>164</v>
      </c>
      <c r="E93" s="174" t="s">
        <v>183</v>
      </c>
      <c r="F93" s="175" t="s">
        <v>184</v>
      </c>
      <c r="G93" s="176" t="s">
        <v>180</v>
      </c>
      <c r="H93" s="177">
        <v>1</v>
      </c>
      <c r="I93" s="178"/>
      <c r="J93" s="179">
        <f>ROUND(I93*H93,2)</f>
        <v>0</v>
      </c>
      <c r="K93" s="175" t="s">
        <v>168</v>
      </c>
      <c r="L93" s="36"/>
      <c r="M93" s="180" t="s">
        <v>1</v>
      </c>
      <c r="N93" s="181" t="s">
        <v>40</v>
      </c>
      <c r="O93" s="58"/>
      <c r="P93" s="182">
        <f>O93*H93</f>
        <v>0</v>
      </c>
      <c r="Q93" s="182">
        <v>5.0000000000000002E-5</v>
      </c>
      <c r="R93" s="182">
        <f>Q93*H93</f>
        <v>5.0000000000000002E-5</v>
      </c>
      <c r="S93" s="182">
        <v>0</v>
      </c>
      <c r="T93" s="183">
        <f>S93*H93</f>
        <v>0</v>
      </c>
      <c r="AR93" s="15" t="s">
        <v>169</v>
      </c>
      <c r="AT93" s="15" t="s">
        <v>164</v>
      </c>
      <c r="AU93" s="15" t="s">
        <v>79</v>
      </c>
      <c r="AY93" s="15" t="s">
        <v>162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5" t="s">
        <v>77</v>
      </c>
      <c r="BK93" s="184">
        <f>ROUND(I93*H93,2)</f>
        <v>0</v>
      </c>
      <c r="BL93" s="15" t="s">
        <v>169</v>
      </c>
      <c r="BM93" s="15" t="s">
        <v>675</v>
      </c>
    </row>
    <row r="94" spans="2:65" s="1" customFormat="1">
      <c r="B94" s="32"/>
      <c r="C94" s="33"/>
      <c r="D94" s="185" t="s">
        <v>171</v>
      </c>
      <c r="E94" s="33"/>
      <c r="F94" s="186" t="s">
        <v>186</v>
      </c>
      <c r="G94" s="33"/>
      <c r="H94" s="33"/>
      <c r="I94" s="101"/>
      <c r="J94" s="33"/>
      <c r="K94" s="33"/>
      <c r="L94" s="36"/>
      <c r="M94" s="187"/>
      <c r="N94" s="58"/>
      <c r="O94" s="58"/>
      <c r="P94" s="58"/>
      <c r="Q94" s="58"/>
      <c r="R94" s="58"/>
      <c r="S94" s="58"/>
      <c r="T94" s="59"/>
      <c r="AT94" s="15" t="s">
        <v>171</v>
      </c>
      <c r="AU94" s="15" t="s">
        <v>79</v>
      </c>
    </row>
    <row r="95" spans="2:65" s="1" customFormat="1" ht="16.5" customHeight="1">
      <c r="B95" s="32"/>
      <c r="C95" s="173" t="s">
        <v>187</v>
      </c>
      <c r="D95" s="173" t="s">
        <v>164</v>
      </c>
      <c r="E95" s="174" t="s">
        <v>479</v>
      </c>
      <c r="F95" s="175" t="s">
        <v>480</v>
      </c>
      <c r="G95" s="176" t="s">
        <v>180</v>
      </c>
      <c r="H95" s="177">
        <v>1</v>
      </c>
      <c r="I95" s="178"/>
      <c r="J95" s="179">
        <f>ROUND(I95*H95,2)</f>
        <v>0</v>
      </c>
      <c r="K95" s="175" t="s">
        <v>1</v>
      </c>
      <c r="L95" s="36"/>
      <c r="M95" s="180" t="s">
        <v>1</v>
      </c>
      <c r="N95" s="181" t="s">
        <v>40</v>
      </c>
      <c r="O95" s="58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AR95" s="15" t="s">
        <v>169</v>
      </c>
      <c r="AT95" s="15" t="s">
        <v>164</v>
      </c>
      <c r="AU95" s="15" t="s">
        <v>79</v>
      </c>
      <c r="AY95" s="15" t="s">
        <v>162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5" t="s">
        <v>77</v>
      </c>
      <c r="BK95" s="184">
        <f>ROUND(I95*H95,2)</f>
        <v>0</v>
      </c>
      <c r="BL95" s="15" t="s">
        <v>169</v>
      </c>
      <c r="BM95" s="15" t="s">
        <v>676</v>
      </c>
    </row>
    <row r="96" spans="2:65" s="1" customFormat="1" ht="19.5">
      <c r="B96" s="32"/>
      <c r="C96" s="33"/>
      <c r="D96" s="185" t="s">
        <v>171</v>
      </c>
      <c r="E96" s="33"/>
      <c r="F96" s="186" t="s">
        <v>482</v>
      </c>
      <c r="G96" s="33"/>
      <c r="H96" s="33"/>
      <c r="I96" s="101"/>
      <c r="J96" s="33"/>
      <c r="K96" s="33"/>
      <c r="L96" s="36"/>
      <c r="M96" s="187"/>
      <c r="N96" s="58"/>
      <c r="O96" s="58"/>
      <c r="P96" s="58"/>
      <c r="Q96" s="58"/>
      <c r="R96" s="58"/>
      <c r="S96" s="58"/>
      <c r="T96" s="59"/>
      <c r="AT96" s="15" t="s">
        <v>171</v>
      </c>
      <c r="AU96" s="15" t="s">
        <v>79</v>
      </c>
    </row>
    <row r="97" spans="2:65" s="1" customFormat="1" ht="16.5" customHeight="1">
      <c r="B97" s="32"/>
      <c r="C97" s="173" t="s">
        <v>192</v>
      </c>
      <c r="D97" s="173" t="s">
        <v>164</v>
      </c>
      <c r="E97" s="174" t="s">
        <v>354</v>
      </c>
      <c r="F97" s="175" t="s">
        <v>355</v>
      </c>
      <c r="G97" s="176" t="s">
        <v>180</v>
      </c>
      <c r="H97" s="177">
        <v>23</v>
      </c>
      <c r="I97" s="178"/>
      <c r="J97" s="179">
        <f>ROUND(I97*H97,2)</f>
        <v>0</v>
      </c>
      <c r="K97" s="175" t="s">
        <v>267</v>
      </c>
      <c r="L97" s="36"/>
      <c r="M97" s="180" t="s">
        <v>1</v>
      </c>
      <c r="N97" s="181" t="s">
        <v>40</v>
      </c>
      <c r="O97" s="58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AR97" s="15" t="s">
        <v>169</v>
      </c>
      <c r="AT97" s="15" t="s">
        <v>164</v>
      </c>
      <c r="AU97" s="15" t="s">
        <v>79</v>
      </c>
      <c r="AY97" s="15" t="s">
        <v>162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5" t="s">
        <v>77</v>
      </c>
      <c r="BK97" s="184">
        <f>ROUND(I97*H97,2)</f>
        <v>0</v>
      </c>
      <c r="BL97" s="15" t="s">
        <v>169</v>
      </c>
      <c r="BM97" s="15" t="s">
        <v>677</v>
      </c>
    </row>
    <row r="98" spans="2:65" s="1" customFormat="1" ht="19.5">
      <c r="B98" s="32"/>
      <c r="C98" s="33"/>
      <c r="D98" s="185" t="s">
        <v>171</v>
      </c>
      <c r="E98" s="33"/>
      <c r="F98" s="186" t="s">
        <v>357</v>
      </c>
      <c r="G98" s="33"/>
      <c r="H98" s="33"/>
      <c r="I98" s="101"/>
      <c r="J98" s="33"/>
      <c r="K98" s="33"/>
      <c r="L98" s="36"/>
      <c r="M98" s="187"/>
      <c r="N98" s="58"/>
      <c r="O98" s="58"/>
      <c r="P98" s="58"/>
      <c r="Q98" s="58"/>
      <c r="R98" s="58"/>
      <c r="S98" s="58"/>
      <c r="T98" s="59"/>
      <c r="AT98" s="15" t="s">
        <v>171</v>
      </c>
      <c r="AU98" s="15" t="s">
        <v>79</v>
      </c>
    </row>
    <row r="99" spans="2:65" s="1" customFormat="1" ht="16.5" customHeight="1">
      <c r="B99" s="32"/>
      <c r="C99" s="173" t="s">
        <v>197</v>
      </c>
      <c r="D99" s="173" t="s">
        <v>164</v>
      </c>
      <c r="E99" s="174" t="s">
        <v>362</v>
      </c>
      <c r="F99" s="175" t="s">
        <v>363</v>
      </c>
      <c r="G99" s="176" t="s">
        <v>180</v>
      </c>
      <c r="H99" s="177">
        <v>23</v>
      </c>
      <c r="I99" s="178"/>
      <c r="J99" s="179">
        <f>ROUND(I99*H99,2)</f>
        <v>0</v>
      </c>
      <c r="K99" s="175" t="s">
        <v>267</v>
      </c>
      <c r="L99" s="36"/>
      <c r="M99" s="180" t="s">
        <v>1</v>
      </c>
      <c r="N99" s="181" t="s">
        <v>40</v>
      </c>
      <c r="O99" s="58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AR99" s="15" t="s">
        <v>169</v>
      </c>
      <c r="AT99" s="15" t="s">
        <v>164</v>
      </c>
      <c r="AU99" s="15" t="s">
        <v>79</v>
      </c>
      <c r="AY99" s="15" t="s">
        <v>162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5" t="s">
        <v>77</v>
      </c>
      <c r="BK99" s="184">
        <f>ROUND(I99*H99,2)</f>
        <v>0</v>
      </c>
      <c r="BL99" s="15" t="s">
        <v>169</v>
      </c>
      <c r="BM99" s="15" t="s">
        <v>678</v>
      </c>
    </row>
    <row r="100" spans="2:65" s="1" customFormat="1" ht="19.5">
      <c r="B100" s="32"/>
      <c r="C100" s="33"/>
      <c r="D100" s="185" t="s">
        <v>171</v>
      </c>
      <c r="E100" s="33"/>
      <c r="F100" s="186" t="s">
        <v>365</v>
      </c>
      <c r="G100" s="33"/>
      <c r="H100" s="33"/>
      <c r="I100" s="101"/>
      <c r="J100" s="33"/>
      <c r="K100" s="33"/>
      <c r="L100" s="36"/>
      <c r="M100" s="187"/>
      <c r="N100" s="58"/>
      <c r="O100" s="58"/>
      <c r="P100" s="58"/>
      <c r="Q100" s="58"/>
      <c r="R100" s="58"/>
      <c r="S100" s="58"/>
      <c r="T100" s="59"/>
      <c r="AT100" s="15" t="s">
        <v>171</v>
      </c>
      <c r="AU100" s="15" t="s">
        <v>79</v>
      </c>
    </row>
    <row r="101" spans="2:65" s="1" customFormat="1" ht="16.5" customHeight="1">
      <c r="B101" s="32"/>
      <c r="C101" s="173" t="s">
        <v>202</v>
      </c>
      <c r="D101" s="173" t="s">
        <v>164</v>
      </c>
      <c r="E101" s="174" t="s">
        <v>366</v>
      </c>
      <c r="F101" s="175" t="s">
        <v>367</v>
      </c>
      <c r="G101" s="176" t="s">
        <v>180</v>
      </c>
      <c r="H101" s="177">
        <v>23</v>
      </c>
      <c r="I101" s="178"/>
      <c r="J101" s="179">
        <f>ROUND(I101*H101,2)</f>
        <v>0</v>
      </c>
      <c r="K101" s="175" t="s">
        <v>168</v>
      </c>
      <c r="L101" s="36"/>
      <c r="M101" s="180" t="s">
        <v>1</v>
      </c>
      <c r="N101" s="181" t="s">
        <v>40</v>
      </c>
      <c r="O101" s="58"/>
      <c r="P101" s="182">
        <f>O101*H101</f>
        <v>0</v>
      </c>
      <c r="Q101" s="182">
        <v>2.7E-4</v>
      </c>
      <c r="R101" s="182">
        <f>Q101*H101</f>
        <v>6.2100000000000002E-3</v>
      </c>
      <c r="S101" s="182">
        <v>0</v>
      </c>
      <c r="T101" s="183">
        <f>S101*H101</f>
        <v>0</v>
      </c>
      <c r="AR101" s="15" t="s">
        <v>169</v>
      </c>
      <c r="AT101" s="15" t="s">
        <v>164</v>
      </c>
      <c r="AU101" s="15" t="s">
        <v>79</v>
      </c>
      <c r="AY101" s="15" t="s">
        <v>162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5" t="s">
        <v>77</v>
      </c>
      <c r="BK101" s="184">
        <f>ROUND(I101*H101,2)</f>
        <v>0</v>
      </c>
      <c r="BL101" s="15" t="s">
        <v>169</v>
      </c>
      <c r="BM101" s="15" t="s">
        <v>679</v>
      </c>
    </row>
    <row r="102" spans="2:65" s="1" customFormat="1">
      <c r="B102" s="32"/>
      <c r="C102" s="33"/>
      <c r="D102" s="185" t="s">
        <v>171</v>
      </c>
      <c r="E102" s="33"/>
      <c r="F102" s="186" t="s">
        <v>369</v>
      </c>
      <c r="G102" s="33"/>
      <c r="H102" s="33"/>
      <c r="I102" s="101"/>
      <c r="J102" s="33"/>
      <c r="K102" s="33"/>
      <c r="L102" s="36"/>
      <c r="M102" s="187"/>
      <c r="N102" s="58"/>
      <c r="O102" s="58"/>
      <c r="P102" s="58"/>
      <c r="Q102" s="58"/>
      <c r="R102" s="58"/>
      <c r="S102" s="58"/>
      <c r="T102" s="59"/>
      <c r="AT102" s="15" t="s">
        <v>171</v>
      </c>
      <c r="AU102" s="15" t="s">
        <v>79</v>
      </c>
    </row>
    <row r="103" spans="2:65" s="1" customFormat="1" ht="16.5" customHeight="1">
      <c r="B103" s="32"/>
      <c r="C103" s="173" t="s">
        <v>207</v>
      </c>
      <c r="D103" s="173" t="s">
        <v>164</v>
      </c>
      <c r="E103" s="174" t="s">
        <v>198</v>
      </c>
      <c r="F103" s="175" t="s">
        <v>199</v>
      </c>
      <c r="G103" s="176" t="s">
        <v>180</v>
      </c>
      <c r="H103" s="177">
        <v>1</v>
      </c>
      <c r="I103" s="178"/>
      <c r="J103" s="179">
        <f>ROUND(I103*H103,2)</f>
        <v>0</v>
      </c>
      <c r="K103" s="175" t="s">
        <v>168</v>
      </c>
      <c r="L103" s="36"/>
      <c r="M103" s="180" t="s">
        <v>1</v>
      </c>
      <c r="N103" s="181" t="s">
        <v>40</v>
      </c>
      <c r="O103" s="58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15" t="s">
        <v>169</v>
      </c>
      <c r="AT103" s="15" t="s">
        <v>164</v>
      </c>
      <c r="AU103" s="15" t="s">
        <v>79</v>
      </c>
      <c r="AY103" s="15" t="s">
        <v>162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5" t="s">
        <v>77</v>
      </c>
      <c r="BK103" s="184">
        <f>ROUND(I103*H103,2)</f>
        <v>0</v>
      </c>
      <c r="BL103" s="15" t="s">
        <v>169</v>
      </c>
      <c r="BM103" s="15" t="s">
        <v>680</v>
      </c>
    </row>
    <row r="104" spans="2:65" s="1" customFormat="1" ht="19.5">
      <c r="B104" s="32"/>
      <c r="C104" s="33"/>
      <c r="D104" s="185" t="s">
        <v>171</v>
      </c>
      <c r="E104" s="33"/>
      <c r="F104" s="186" t="s">
        <v>201</v>
      </c>
      <c r="G104" s="33"/>
      <c r="H104" s="33"/>
      <c r="I104" s="101"/>
      <c r="J104" s="33"/>
      <c r="K104" s="33"/>
      <c r="L104" s="36"/>
      <c r="M104" s="187"/>
      <c r="N104" s="58"/>
      <c r="O104" s="58"/>
      <c r="P104" s="58"/>
      <c r="Q104" s="58"/>
      <c r="R104" s="58"/>
      <c r="S104" s="58"/>
      <c r="T104" s="59"/>
      <c r="AT104" s="15" t="s">
        <v>171</v>
      </c>
      <c r="AU104" s="15" t="s">
        <v>79</v>
      </c>
    </row>
    <row r="105" spans="2:65" s="1" customFormat="1" ht="16.5" customHeight="1">
      <c r="B105" s="32"/>
      <c r="C105" s="173" t="s">
        <v>104</v>
      </c>
      <c r="D105" s="173" t="s">
        <v>164</v>
      </c>
      <c r="E105" s="174" t="s">
        <v>203</v>
      </c>
      <c r="F105" s="175" t="s">
        <v>204</v>
      </c>
      <c r="G105" s="176" t="s">
        <v>180</v>
      </c>
      <c r="H105" s="177">
        <v>1</v>
      </c>
      <c r="I105" s="178"/>
      <c r="J105" s="179">
        <f>ROUND(I105*H105,2)</f>
        <v>0</v>
      </c>
      <c r="K105" s="175" t="s">
        <v>168</v>
      </c>
      <c r="L105" s="36"/>
      <c r="M105" s="180" t="s">
        <v>1</v>
      </c>
      <c r="N105" s="181" t="s">
        <v>40</v>
      </c>
      <c r="O105" s="58"/>
      <c r="P105" s="182">
        <f>O105*H105</f>
        <v>0</v>
      </c>
      <c r="Q105" s="182">
        <v>5.2999999999999998E-4</v>
      </c>
      <c r="R105" s="182">
        <f>Q105*H105</f>
        <v>5.2999999999999998E-4</v>
      </c>
      <c r="S105" s="182">
        <v>0</v>
      </c>
      <c r="T105" s="183">
        <f>S105*H105</f>
        <v>0</v>
      </c>
      <c r="AR105" s="15" t="s">
        <v>169</v>
      </c>
      <c r="AT105" s="15" t="s">
        <v>164</v>
      </c>
      <c r="AU105" s="15" t="s">
        <v>79</v>
      </c>
      <c r="AY105" s="15" t="s">
        <v>162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5" t="s">
        <v>77</v>
      </c>
      <c r="BK105" s="184">
        <f>ROUND(I105*H105,2)</f>
        <v>0</v>
      </c>
      <c r="BL105" s="15" t="s">
        <v>169</v>
      </c>
      <c r="BM105" s="15" t="s">
        <v>681</v>
      </c>
    </row>
    <row r="106" spans="2:65" s="1" customFormat="1">
      <c r="B106" s="32"/>
      <c r="C106" s="33"/>
      <c r="D106" s="185" t="s">
        <v>171</v>
      </c>
      <c r="E106" s="33"/>
      <c r="F106" s="186" t="s">
        <v>206</v>
      </c>
      <c r="G106" s="33"/>
      <c r="H106" s="33"/>
      <c r="I106" s="101"/>
      <c r="J106" s="33"/>
      <c r="K106" s="33"/>
      <c r="L106" s="36"/>
      <c r="M106" s="187"/>
      <c r="N106" s="58"/>
      <c r="O106" s="58"/>
      <c r="P106" s="58"/>
      <c r="Q106" s="58"/>
      <c r="R106" s="58"/>
      <c r="S106" s="58"/>
      <c r="T106" s="59"/>
      <c r="AT106" s="15" t="s">
        <v>171</v>
      </c>
      <c r="AU106" s="15" t="s">
        <v>79</v>
      </c>
    </row>
    <row r="107" spans="2:65" s="1" customFormat="1" ht="16.5" customHeight="1">
      <c r="B107" s="32"/>
      <c r="C107" s="173" t="s">
        <v>107</v>
      </c>
      <c r="D107" s="173" t="s">
        <v>164</v>
      </c>
      <c r="E107" s="174" t="s">
        <v>372</v>
      </c>
      <c r="F107" s="175" t="s">
        <v>373</v>
      </c>
      <c r="G107" s="176" t="s">
        <v>180</v>
      </c>
      <c r="H107" s="177">
        <v>23</v>
      </c>
      <c r="I107" s="178"/>
      <c r="J107" s="179">
        <f>ROUND(I107*H107,2)</f>
        <v>0</v>
      </c>
      <c r="K107" s="175" t="s">
        <v>168</v>
      </c>
      <c r="L107" s="36"/>
      <c r="M107" s="180" t="s">
        <v>1</v>
      </c>
      <c r="N107" s="181" t="s">
        <v>40</v>
      </c>
      <c r="O107" s="58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AR107" s="15" t="s">
        <v>222</v>
      </c>
      <c r="AT107" s="15" t="s">
        <v>164</v>
      </c>
      <c r="AU107" s="15" t="s">
        <v>79</v>
      </c>
      <c r="AY107" s="15" t="s">
        <v>162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5" t="s">
        <v>77</v>
      </c>
      <c r="BK107" s="184">
        <f>ROUND(I107*H107,2)</f>
        <v>0</v>
      </c>
      <c r="BL107" s="15" t="s">
        <v>222</v>
      </c>
      <c r="BM107" s="15" t="s">
        <v>682</v>
      </c>
    </row>
    <row r="108" spans="2:65" s="1" customFormat="1" ht="19.5">
      <c r="B108" s="32"/>
      <c r="C108" s="33"/>
      <c r="D108" s="185" t="s">
        <v>171</v>
      </c>
      <c r="E108" s="33"/>
      <c r="F108" s="186" t="s">
        <v>375</v>
      </c>
      <c r="G108" s="33"/>
      <c r="H108" s="33"/>
      <c r="I108" s="101"/>
      <c r="J108" s="33"/>
      <c r="K108" s="33"/>
      <c r="L108" s="36"/>
      <c r="M108" s="187"/>
      <c r="N108" s="58"/>
      <c r="O108" s="58"/>
      <c r="P108" s="58"/>
      <c r="Q108" s="58"/>
      <c r="R108" s="58"/>
      <c r="S108" s="58"/>
      <c r="T108" s="59"/>
      <c r="AT108" s="15" t="s">
        <v>171</v>
      </c>
      <c r="AU108" s="15" t="s">
        <v>79</v>
      </c>
    </row>
    <row r="109" spans="2:65" s="1" customFormat="1" ht="16.5" customHeight="1">
      <c r="B109" s="32"/>
      <c r="C109" s="173" t="s">
        <v>110</v>
      </c>
      <c r="D109" s="173" t="s">
        <v>164</v>
      </c>
      <c r="E109" s="174" t="s">
        <v>216</v>
      </c>
      <c r="F109" s="175" t="s">
        <v>217</v>
      </c>
      <c r="G109" s="176" t="s">
        <v>180</v>
      </c>
      <c r="H109" s="177">
        <v>1</v>
      </c>
      <c r="I109" s="178"/>
      <c r="J109" s="179">
        <f>ROUND(I109*H109,2)</f>
        <v>0</v>
      </c>
      <c r="K109" s="175" t="s">
        <v>168</v>
      </c>
      <c r="L109" s="36"/>
      <c r="M109" s="180" t="s">
        <v>1</v>
      </c>
      <c r="N109" s="181" t="s">
        <v>40</v>
      </c>
      <c r="O109" s="58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AR109" s="15" t="s">
        <v>222</v>
      </c>
      <c r="AT109" s="15" t="s">
        <v>164</v>
      </c>
      <c r="AU109" s="15" t="s">
        <v>79</v>
      </c>
      <c r="AY109" s="15" t="s">
        <v>162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5" t="s">
        <v>77</v>
      </c>
      <c r="BK109" s="184">
        <f>ROUND(I109*H109,2)</f>
        <v>0</v>
      </c>
      <c r="BL109" s="15" t="s">
        <v>222</v>
      </c>
      <c r="BM109" s="15" t="s">
        <v>683</v>
      </c>
    </row>
    <row r="110" spans="2:65" s="1" customFormat="1" ht="19.5">
      <c r="B110" s="32"/>
      <c r="C110" s="33"/>
      <c r="D110" s="185" t="s">
        <v>171</v>
      </c>
      <c r="E110" s="33"/>
      <c r="F110" s="186" t="s">
        <v>219</v>
      </c>
      <c r="G110" s="33"/>
      <c r="H110" s="33"/>
      <c r="I110" s="101"/>
      <c r="J110" s="33"/>
      <c r="K110" s="33"/>
      <c r="L110" s="36"/>
      <c r="M110" s="187"/>
      <c r="N110" s="58"/>
      <c r="O110" s="58"/>
      <c r="P110" s="58"/>
      <c r="Q110" s="58"/>
      <c r="R110" s="58"/>
      <c r="S110" s="58"/>
      <c r="T110" s="59"/>
      <c r="AT110" s="15" t="s">
        <v>171</v>
      </c>
      <c r="AU110" s="15" t="s">
        <v>79</v>
      </c>
    </row>
    <row r="111" spans="2:65" s="1" customFormat="1" ht="16.5" customHeight="1">
      <c r="B111" s="32"/>
      <c r="C111" s="173" t="s">
        <v>113</v>
      </c>
      <c r="D111" s="173" t="s">
        <v>164</v>
      </c>
      <c r="E111" s="174" t="s">
        <v>377</v>
      </c>
      <c r="F111" s="175" t="s">
        <v>378</v>
      </c>
      <c r="G111" s="176" t="s">
        <v>238</v>
      </c>
      <c r="H111" s="177">
        <v>7.92</v>
      </c>
      <c r="I111" s="178"/>
      <c r="J111" s="179">
        <f>ROUND(I111*H111,2)</f>
        <v>0</v>
      </c>
      <c r="K111" s="175" t="s">
        <v>168</v>
      </c>
      <c r="L111" s="36"/>
      <c r="M111" s="180" t="s">
        <v>1</v>
      </c>
      <c r="N111" s="181" t="s">
        <v>40</v>
      </c>
      <c r="O111" s="58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AR111" s="15" t="s">
        <v>169</v>
      </c>
      <c r="AT111" s="15" t="s">
        <v>164</v>
      </c>
      <c r="AU111" s="15" t="s">
        <v>79</v>
      </c>
      <c r="AY111" s="15" t="s">
        <v>162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5" t="s">
        <v>77</v>
      </c>
      <c r="BK111" s="184">
        <f>ROUND(I111*H111,2)</f>
        <v>0</v>
      </c>
      <c r="BL111" s="15" t="s">
        <v>169</v>
      </c>
      <c r="BM111" s="15" t="s">
        <v>684</v>
      </c>
    </row>
    <row r="112" spans="2:65" s="1" customFormat="1" ht="19.5">
      <c r="B112" s="32"/>
      <c r="C112" s="33"/>
      <c r="D112" s="185" t="s">
        <v>171</v>
      </c>
      <c r="E112" s="33"/>
      <c r="F112" s="186" t="s">
        <v>380</v>
      </c>
      <c r="G112" s="33"/>
      <c r="H112" s="33"/>
      <c r="I112" s="101"/>
      <c r="J112" s="33"/>
      <c r="K112" s="33"/>
      <c r="L112" s="36"/>
      <c r="M112" s="187"/>
      <c r="N112" s="58"/>
      <c r="O112" s="58"/>
      <c r="P112" s="58"/>
      <c r="Q112" s="58"/>
      <c r="R112" s="58"/>
      <c r="S112" s="58"/>
      <c r="T112" s="59"/>
      <c r="AT112" s="15" t="s">
        <v>171</v>
      </c>
      <c r="AU112" s="15" t="s">
        <v>79</v>
      </c>
    </row>
    <row r="113" spans="2:65" s="11" customFormat="1">
      <c r="B113" s="188"/>
      <c r="C113" s="189"/>
      <c r="D113" s="185" t="s">
        <v>241</v>
      </c>
      <c r="E113" s="190" t="s">
        <v>1</v>
      </c>
      <c r="F113" s="191" t="s">
        <v>685</v>
      </c>
      <c r="G113" s="189"/>
      <c r="H113" s="192">
        <v>7.92</v>
      </c>
      <c r="I113" s="193"/>
      <c r="J113" s="189"/>
      <c r="K113" s="189"/>
      <c r="L113" s="194"/>
      <c r="M113" s="195"/>
      <c r="N113" s="196"/>
      <c r="O113" s="196"/>
      <c r="P113" s="196"/>
      <c r="Q113" s="196"/>
      <c r="R113" s="196"/>
      <c r="S113" s="196"/>
      <c r="T113" s="197"/>
      <c r="AT113" s="198" t="s">
        <v>241</v>
      </c>
      <c r="AU113" s="198" t="s">
        <v>79</v>
      </c>
      <c r="AV113" s="11" t="s">
        <v>79</v>
      </c>
      <c r="AW113" s="11" t="s">
        <v>31</v>
      </c>
      <c r="AX113" s="11" t="s">
        <v>77</v>
      </c>
      <c r="AY113" s="198" t="s">
        <v>162</v>
      </c>
    </row>
    <row r="114" spans="2:65" s="10" customFormat="1" ht="20.85" customHeight="1">
      <c r="B114" s="157"/>
      <c r="C114" s="158"/>
      <c r="D114" s="159" t="s">
        <v>68</v>
      </c>
      <c r="E114" s="171" t="s">
        <v>79</v>
      </c>
      <c r="F114" s="171" t="s">
        <v>225</v>
      </c>
      <c r="G114" s="158"/>
      <c r="H114" s="158"/>
      <c r="I114" s="161"/>
      <c r="J114" s="172">
        <f>BK114</f>
        <v>0</v>
      </c>
      <c r="K114" s="158"/>
      <c r="L114" s="163"/>
      <c r="M114" s="164"/>
      <c r="N114" s="165"/>
      <c r="O114" s="165"/>
      <c r="P114" s="166">
        <f>SUM(P115:P124)</f>
        <v>0</v>
      </c>
      <c r="Q114" s="165"/>
      <c r="R114" s="166">
        <f>SUM(R115:R124)</f>
        <v>8.2080000000000018E-3</v>
      </c>
      <c r="S114" s="165"/>
      <c r="T114" s="167">
        <f>SUM(T115:T124)</f>
        <v>0</v>
      </c>
      <c r="AR114" s="168" t="s">
        <v>77</v>
      </c>
      <c r="AT114" s="169" t="s">
        <v>68</v>
      </c>
      <c r="AU114" s="169" t="s">
        <v>79</v>
      </c>
      <c r="AY114" s="168" t="s">
        <v>162</v>
      </c>
      <c r="BK114" s="170">
        <f>SUM(BK115:BK124)</f>
        <v>0</v>
      </c>
    </row>
    <row r="115" spans="2:65" s="1" customFormat="1" ht="16.5" customHeight="1">
      <c r="B115" s="32"/>
      <c r="C115" s="173" t="s">
        <v>116</v>
      </c>
      <c r="D115" s="173" t="s">
        <v>164</v>
      </c>
      <c r="E115" s="174" t="s">
        <v>226</v>
      </c>
      <c r="F115" s="175" t="s">
        <v>227</v>
      </c>
      <c r="G115" s="176" t="s">
        <v>228</v>
      </c>
      <c r="H115" s="177">
        <v>120</v>
      </c>
      <c r="I115" s="178"/>
      <c r="J115" s="179">
        <f>ROUND(I115*H115,2)</f>
        <v>0</v>
      </c>
      <c r="K115" s="175" t="s">
        <v>168</v>
      </c>
      <c r="L115" s="36"/>
      <c r="M115" s="180" t="s">
        <v>1</v>
      </c>
      <c r="N115" s="181" t="s">
        <v>40</v>
      </c>
      <c r="O115" s="58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AR115" s="15" t="s">
        <v>169</v>
      </c>
      <c r="AT115" s="15" t="s">
        <v>164</v>
      </c>
      <c r="AU115" s="15" t="s">
        <v>177</v>
      </c>
      <c r="AY115" s="15" t="s">
        <v>162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5" t="s">
        <v>77</v>
      </c>
      <c r="BK115" s="184">
        <f>ROUND(I115*H115,2)</f>
        <v>0</v>
      </c>
      <c r="BL115" s="15" t="s">
        <v>169</v>
      </c>
      <c r="BM115" s="15" t="s">
        <v>686</v>
      </c>
    </row>
    <row r="116" spans="2:65" s="1" customFormat="1">
      <c r="B116" s="32"/>
      <c r="C116" s="33"/>
      <c r="D116" s="185" t="s">
        <v>171</v>
      </c>
      <c r="E116" s="33"/>
      <c r="F116" s="186" t="s">
        <v>230</v>
      </c>
      <c r="G116" s="33"/>
      <c r="H116" s="33"/>
      <c r="I116" s="101"/>
      <c r="J116" s="33"/>
      <c r="K116" s="33"/>
      <c r="L116" s="36"/>
      <c r="M116" s="187"/>
      <c r="N116" s="58"/>
      <c r="O116" s="58"/>
      <c r="P116" s="58"/>
      <c r="Q116" s="58"/>
      <c r="R116" s="58"/>
      <c r="S116" s="58"/>
      <c r="T116" s="59"/>
      <c r="AT116" s="15" t="s">
        <v>171</v>
      </c>
      <c r="AU116" s="15" t="s">
        <v>177</v>
      </c>
    </row>
    <row r="117" spans="2:65" s="1" customFormat="1" ht="16.5" customHeight="1">
      <c r="B117" s="32"/>
      <c r="C117" s="173" t="s">
        <v>8</v>
      </c>
      <c r="D117" s="173" t="s">
        <v>164</v>
      </c>
      <c r="E117" s="174" t="s">
        <v>231</v>
      </c>
      <c r="F117" s="175" t="s">
        <v>232</v>
      </c>
      <c r="G117" s="176" t="s">
        <v>233</v>
      </c>
      <c r="H117" s="177">
        <v>30</v>
      </c>
      <c r="I117" s="178"/>
      <c r="J117" s="179">
        <f>ROUND(I117*H117,2)</f>
        <v>0</v>
      </c>
      <c r="K117" s="175" t="s">
        <v>168</v>
      </c>
      <c r="L117" s="36"/>
      <c r="M117" s="180" t="s">
        <v>1</v>
      </c>
      <c r="N117" s="181" t="s">
        <v>40</v>
      </c>
      <c r="O117" s="58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AR117" s="15" t="s">
        <v>169</v>
      </c>
      <c r="AT117" s="15" t="s">
        <v>164</v>
      </c>
      <c r="AU117" s="15" t="s">
        <v>177</v>
      </c>
      <c r="AY117" s="15" t="s">
        <v>162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5" t="s">
        <v>77</v>
      </c>
      <c r="BK117" s="184">
        <f>ROUND(I117*H117,2)</f>
        <v>0</v>
      </c>
      <c r="BL117" s="15" t="s">
        <v>169</v>
      </c>
      <c r="BM117" s="15" t="s">
        <v>687</v>
      </c>
    </row>
    <row r="118" spans="2:65" s="1" customFormat="1">
      <c r="B118" s="32"/>
      <c r="C118" s="33"/>
      <c r="D118" s="185" t="s">
        <v>171</v>
      </c>
      <c r="E118" s="33"/>
      <c r="F118" s="186" t="s">
        <v>235</v>
      </c>
      <c r="G118" s="33"/>
      <c r="H118" s="33"/>
      <c r="I118" s="101"/>
      <c r="J118" s="33"/>
      <c r="K118" s="33"/>
      <c r="L118" s="36"/>
      <c r="M118" s="187"/>
      <c r="N118" s="58"/>
      <c r="O118" s="58"/>
      <c r="P118" s="58"/>
      <c r="Q118" s="58"/>
      <c r="R118" s="58"/>
      <c r="S118" s="58"/>
      <c r="T118" s="59"/>
      <c r="AT118" s="15" t="s">
        <v>171</v>
      </c>
      <c r="AU118" s="15" t="s">
        <v>177</v>
      </c>
    </row>
    <row r="119" spans="2:65" s="1" customFormat="1" ht="16.5" customHeight="1">
      <c r="B119" s="32"/>
      <c r="C119" s="173" t="s">
        <v>121</v>
      </c>
      <c r="D119" s="173" t="s">
        <v>164</v>
      </c>
      <c r="E119" s="174" t="s">
        <v>236</v>
      </c>
      <c r="F119" s="175" t="s">
        <v>237</v>
      </c>
      <c r="G119" s="176" t="s">
        <v>238</v>
      </c>
      <c r="H119" s="177">
        <v>6.75</v>
      </c>
      <c r="I119" s="178"/>
      <c r="J119" s="179">
        <f>ROUND(I119*H119,2)</f>
        <v>0</v>
      </c>
      <c r="K119" s="175" t="s">
        <v>168</v>
      </c>
      <c r="L119" s="36"/>
      <c r="M119" s="180" t="s">
        <v>1</v>
      </c>
      <c r="N119" s="181" t="s">
        <v>40</v>
      </c>
      <c r="O119" s="58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AR119" s="15" t="s">
        <v>169</v>
      </c>
      <c r="AT119" s="15" t="s">
        <v>164</v>
      </c>
      <c r="AU119" s="15" t="s">
        <v>177</v>
      </c>
      <c r="AY119" s="15" t="s">
        <v>162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5" t="s">
        <v>77</v>
      </c>
      <c r="BK119" s="184">
        <f>ROUND(I119*H119,2)</f>
        <v>0</v>
      </c>
      <c r="BL119" s="15" t="s">
        <v>169</v>
      </c>
      <c r="BM119" s="15" t="s">
        <v>688</v>
      </c>
    </row>
    <row r="120" spans="2:65" s="1" customFormat="1">
      <c r="B120" s="32"/>
      <c r="C120" s="33"/>
      <c r="D120" s="185" t="s">
        <v>171</v>
      </c>
      <c r="E120" s="33"/>
      <c r="F120" s="186" t="s">
        <v>240</v>
      </c>
      <c r="G120" s="33"/>
      <c r="H120" s="33"/>
      <c r="I120" s="101"/>
      <c r="J120" s="33"/>
      <c r="K120" s="33"/>
      <c r="L120" s="36"/>
      <c r="M120" s="187"/>
      <c r="N120" s="58"/>
      <c r="O120" s="58"/>
      <c r="P120" s="58"/>
      <c r="Q120" s="58"/>
      <c r="R120" s="58"/>
      <c r="S120" s="58"/>
      <c r="T120" s="59"/>
      <c r="AT120" s="15" t="s">
        <v>171</v>
      </c>
      <c r="AU120" s="15" t="s">
        <v>177</v>
      </c>
    </row>
    <row r="121" spans="2:65" s="11" customFormat="1">
      <c r="B121" s="188"/>
      <c r="C121" s="189"/>
      <c r="D121" s="185" t="s">
        <v>241</v>
      </c>
      <c r="E121" s="190" t="s">
        <v>1</v>
      </c>
      <c r="F121" s="191" t="s">
        <v>689</v>
      </c>
      <c r="G121" s="189"/>
      <c r="H121" s="192">
        <v>6.75</v>
      </c>
      <c r="I121" s="193"/>
      <c r="J121" s="189"/>
      <c r="K121" s="189"/>
      <c r="L121" s="194"/>
      <c r="M121" s="195"/>
      <c r="N121" s="196"/>
      <c r="O121" s="196"/>
      <c r="P121" s="196"/>
      <c r="Q121" s="196"/>
      <c r="R121" s="196"/>
      <c r="S121" s="196"/>
      <c r="T121" s="197"/>
      <c r="AT121" s="198" t="s">
        <v>241</v>
      </c>
      <c r="AU121" s="198" t="s">
        <v>177</v>
      </c>
      <c r="AV121" s="11" t="s">
        <v>79</v>
      </c>
      <c r="AW121" s="11" t="s">
        <v>31</v>
      </c>
      <c r="AX121" s="11" t="s">
        <v>77</v>
      </c>
      <c r="AY121" s="198" t="s">
        <v>162</v>
      </c>
    </row>
    <row r="122" spans="2:65" s="1" customFormat="1" ht="16.5" customHeight="1">
      <c r="B122" s="32"/>
      <c r="C122" s="199" t="s">
        <v>124</v>
      </c>
      <c r="D122" s="199" t="s">
        <v>243</v>
      </c>
      <c r="E122" s="200" t="s">
        <v>244</v>
      </c>
      <c r="F122" s="201" t="s">
        <v>245</v>
      </c>
      <c r="G122" s="202" t="s">
        <v>167</v>
      </c>
      <c r="H122" s="203">
        <v>10.8</v>
      </c>
      <c r="I122" s="204"/>
      <c r="J122" s="205">
        <f>ROUND(I122*H122,2)</f>
        <v>0</v>
      </c>
      <c r="K122" s="201" t="s">
        <v>168</v>
      </c>
      <c r="L122" s="206"/>
      <c r="M122" s="207" t="s">
        <v>1</v>
      </c>
      <c r="N122" s="208" t="s">
        <v>40</v>
      </c>
      <c r="O122" s="58"/>
      <c r="P122" s="182">
        <f>O122*H122</f>
        <v>0</v>
      </c>
      <c r="Q122" s="182">
        <v>7.6000000000000004E-4</v>
      </c>
      <c r="R122" s="182">
        <f>Q122*H122</f>
        <v>8.2080000000000018E-3</v>
      </c>
      <c r="S122" s="182">
        <v>0</v>
      </c>
      <c r="T122" s="183">
        <f>S122*H122</f>
        <v>0</v>
      </c>
      <c r="AR122" s="15" t="s">
        <v>202</v>
      </c>
      <c r="AT122" s="15" t="s">
        <v>243</v>
      </c>
      <c r="AU122" s="15" t="s">
        <v>177</v>
      </c>
      <c r="AY122" s="15" t="s">
        <v>162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5" t="s">
        <v>77</v>
      </c>
      <c r="BK122" s="184">
        <f>ROUND(I122*H122,2)</f>
        <v>0</v>
      </c>
      <c r="BL122" s="15" t="s">
        <v>169</v>
      </c>
      <c r="BM122" s="15" t="s">
        <v>690</v>
      </c>
    </row>
    <row r="123" spans="2:65" s="1" customFormat="1">
      <c r="B123" s="32"/>
      <c r="C123" s="33"/>
      <c r="D123" s="185" t="s">
        <v>171</v>
      </c>
      <c r="E123" s="33"/>
      <c r="F123" s="186" t="s">
        <v>245</v>
      </c>
      <c r="G123" s="33"/>
      <c r="H123" s="33"/>
      <c r="I123" s="101"/>
      <c r="J123" s="33"/>
      <c r="K123" s="33"/>
      <c r="L123" s="36"/>
      <c r="M123" s="187"/>
      <c r="N123" s="58"/>
      <c r="O123" s="58"/>
      <c r="P123" s="58"/>
      <c r="Q123" s="58"/>
      <c r="R123" s="58"/>
      <c r="S123" s="58"/>
      <c r="T123" s="59"/>
      <c r="AT123" s="15" t="s">
        <v>171</v>
      </c>
      <c r="AU123" s="15" t="s">
        <v>177</v>
      </c>
    </row>
    <row r="124" spans="2:65" s="11" customFormat="1">
      <c r="B124" s="188"/>
      <c r="C124" s="189"/>
      <c r="D124" s="185" t="s">
        <v>241</v>
      </c>
      <c r="E124" s="190" t="s">
        <v>1</v>
      </c>
      <c r="F124" s="191" t="s">
        <v>691</v>
      </c>
      <c r="G124" s="189"/>
      <c r="H124" s="192">
        <v>10.8</v>
      </c>
      <c r="I124" s="193"/>
      <c r="J124" s="189"/>
      <c r="K124" s="189"/>
      <c r="L124" s="194"/>
      <c r="M124" s="195"/>
      <c r="N124" s="196"/>
      <c r="O124" s="196"/>
      <c r="P124" s="196"/>
      <c r="Q124" s="196"/>
      <c r="R124" s="196"/>
      <c r="S124" s="196"/>
      <c r="T124" s="197"/>
      <c r="AT124" s="198" t="s">
        <v>241</v>
      </c>
      <c r="AU124" s="198" t="s">
        <v>177</v>
      </c>
      <c r="AV124" s="11" t="s">
        <v>79</v>
      </c>
      <c r="AW124" s="11" t="s">
        <v>31</v>
      </c>
      <c r="AX124" s="11" t="s">
        <v>77</v>
      </c>
      <c r="AY124" s="198" t="s">
        <v>162</v>
      </c>
    </row>
    <row r="125" spans="2:65" s="10" customFormat="1" ht="20.85" customHeight="1">
      <c r="B125" s="157"/>
      <c r="C125" s="158"/>
      <c r="D125" s="159" t="s">
        <v>68</v>
      </c>
      <c r="E125" s="171" t="s">
        <v>177</v>
      </c>
      <c r="F125" s="171" t="s">
        <v>253</v>
      </c>
      <c r="G125" s="158"/>
      <c r="H125" s="158"/>
      <c r="I125" s="161"/>
      <c r="J125" s="172">
        <f>BK125</f>
        <v>0</v>
      </c>
      <c r="K125" s="158"/>
      <c r="L125" s="163"/>
      <c r="M125" s="164"/>
      <c r="N125" s="165"/>
      <c r="O125" s="165"/>
      <c r="P125" s="166">
        <f>SUM(P126:P143)</f>
        <v>0</v>
      </c>
      <c r="Q125" s="165"/>
      <c r="R125" s="166">
        <f>SUM(R126:R143)</f>
        <v>6.5926263000000001</v>
      </c>
      <c r="S125" s="165"/>
      <c r="T125" s="167">
        <f>SUM(T126:T143)</f>
        <v>0</v>
      </c>
      <c r="AR125" s="168" t="s">
        <v>77</v>
      </c>
      <c r="AT125" s="169" t="s">
        <v>68</v>
      </c>
      <c r="AU125" s="169" t="s">
        <v>79</v>
      </c>
      <c r="AY125" s="168" t="s">
        <v>162</v>
      </c>
      <c r="BK125" s="170">
        <f>SUM(BK126:BK143)</f>
        <v>0</v>
      </c>
    </row>
    <row r="126" spans="2:65" s="1" customFormat="1" ht="16.5" customHeight="1">
      <c r="B126" s="32"/>
      <c r="C126" s="173" t="s">
        <v>127</v>
      </c>
      <c r="D126" s="173" t="s">
        <v>164</v>
      </c>
      <c r="E126" s="174" t="s">
        <v>254</v>
      </c>
      <c r="F126" s="175" t="s">
        <v>255</v>
      </c>
      <c r="G126" s="176" t="s">
        <v>238</v>
      </c>
      <c r="H126" s="177">
        <v>0.16300000000000001</v>
      </c>
      <c r="I126" s="178"/>
      <c r="J126" s="179">
        <f>ROUND(I126*H126,2)</f>
        <v>0</v>
      </c>
      <c r="K126" s="175" t="s">
        <v>168</v>
      </c>
      <c r="L126" s="36"/>
      <c r="M126" s="180" t="s">
        <v>1</v>
      </c>
      <c r="N126" s="181" t="s">
        <v>40</v>
      </c>
      <c r="O126" s="58"/>
      <c r="P126" s="182">
        <f>O126*H126</f>
        <v>0</v>
      </c>
      <c r="Q126" s="182">
        <v>2.6619999999999999</v>
      </c>
      <c r="R126" s="182">
        <f>Q126*H126</f>
        <v>0.43390600000000001</v>
      </c>
      <c r="S126" s="182">
        <v>0</v>
      </c>
      <c r="T126" s="183">
        <f>S126*H126</f>
        <v>0</v>
      </c>
      <c r="AR126" s="15" t="s">
        <v>169</v>
      </c>
      <c r="AT126" s="15" t="s">
        <v>164</v>
      </c>
      <c r="AU126" s="15" t="s">
        <v>177</v>
      </c>
      <c r="AY126" s="15" t="s">
        <v>162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5" t="s">
        <v>77</v>
      </c>
      <c r="BK126" s="184">
        <f>ROUND(I126*H126,2)</f>
        <v>0</v>
      </c>
      <c r="BL126" s="15" t="s">
        <v>169</v>
      </c>
      <c r="BM126" s="15" t="s">
        <v>692</v>
      </c>
    </row>
    <row r="127" spans="2:65" s="1" customFormat="1" ht="19.5">
      <c r="B127" s="32"/>
      <c r="C127" s="33"/>
      <c r="D127" s="185" t="s">
        <v>171</v>
      </c>
      <c r="E127" s="33"/>
      <c r="F127" s="186" t="s">
        <v>257</v>
      </c>
      <c r="G127" s="33"/>
      <c r="H127" s="33"/>
      <c r="I127" s="101"/>
      <c r="J127" s="33"/>
      <c r="K127" s="33"/>
      <c r="L127" s="36"/>
      <c r="M127" s="187"/>
      <c r="N127" s="58"/>
      <c r="O127" s="58"/>
      <c r="P127" s="58"/>
      <c r="Q127" s="58"/>
      <c r="R127" s="58"/>
      <c r="S127" s="58"/>
      <c r="T127" s="59"/>
      <c r="AT127" s="15" t="s">
        <v>171</v>
      </c>
      <c r="AU127" s="15" t="s">
        <v>177</v>
      </c>
    </row>
    <row r="128" spans="2:65" s="11" customFormat="1">
      <c r="B128" s="188"/>
      <c r="C128" s="189"/>
      <c r="D128" s="185" t="s">
        <v>241</v>
      </c>
      <c r="E128" s="190" t="s">
        <v>1</v>
      </c>
      <c r="F128" s="191" t="s">
        <v>693</v>
      </c>
      <c r="G128" s="189"/>
      <c r="H128" s="192">
        <v>0.16300000000000001</v>
      </c>
      <c r="I128" s="193"/>
      <c r="J128" s="189"/>
      <c r="K128" s="189"/>
      <c r="L128" s="194"/>
      <c r="M128" s="195"/>
      <c r="N128" s="196"/>
      <c r="O128" s="196"/>
      <c r="P128" s="196"/>
      <c r="Q128" s="196"/>
      <c r="R128" s="196"/>
      <c r="S128" s="196"/>
      <c r="T128" s="197"/>
      <c r="AT128" s="198" t="s">
        <v>241</v>
      </c>
      <c r="AU128" s="198" t="s">
        <v>177</v>
      </c>
      <c r="AV128" s="11" t="s">
        <v>79</v>
      </c>
      <c r="AW128" s="11" t="s">
        <v>31</v>
      </c>
      <c r="AX128" s="11" t="s">
        <v>77</v>
      </c>
      <c r="AY128" s="198" t="s">
        <v>162</v>
      </c>
    </row>
    <row r="129" spans="2:65" s="1" customFormat="1" ht="16.5" customHeight="1">
      <c r="B129" s="32"/>
      <c r="C129" s="173" t="s">
        <v>130</v>
      </c>
      <c r="D129" s="173" t="s">
        <v>164</v>
      </c>
      <c r="E129" s="174" t="s">
        <v>259</v>
      </c>
      <c r="F129" s="175" t="s">
        <v>260</v>
      </c>
      <c r="G129" s="176" t="s">
        <v>167</v>
      </c>
      <c r="H129" s="177">
        <v>5</v>
      </c>
      <c r="I129" s="178"/>
      <c r="J129" s="179">
        <f>ROUND(I129*H129,2)</f>
        <v>0</v>
      </c>
      <c r="K129" s="175" t="s">
        <v>168</v>
      </c>
      <c r="L129" s="36"/>
      <c r="M129" s="180" t="s">
        <v>1</v>
      </c>
      <c r="N129" s="181" t="s">
        <v>40</v>
      </c>
      <c r="O129" s="58"/>
      <c r="P129" s="182">
        <f>O129*H129</f>
        <v>0</v>
      </c>
      <c r="Q129" s="182">
        <v>1.1152599999999999</v>
      </c>
      <c r="R129" s="182">
        <f>Q129*H129</f>
        <v>5.5762999999999998</v>
      </c>
      <c r="S129" s="182">
        <v>0</v>
      </c>
      <c r="T129" s="183">
        <f>S129*H129</f>
        <v>0</v>
      </c>
      <c r="AR129" s="15" t="s">
        <v>169</v>
      </c>
      <c r="AT129" s="15" t="s">
        <v>164</v>
      </c>
      <c r="AU129" s="15" t="s">
        <v>177</v>
      </c>
      <c r="AY129" s="15" t="s">
        <v>162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5" t="s">
        <v>77</v>
      </c>
      <c r="BK129" s="184">
        <f>ROUND(I129*H129,2)</f>
        <v>0</v>
      </c>
      <c r="BL129" s="15" t="s">
        <v>169</v>
      </c>
      <c r="BM129" s="15" t="s">
        <v>694</v>
      </c>
    </row>
    <row r="130" spans="2:65" s="1" customFormat="1" ht="19.5">
      <c r="B130" s="32"/>
      <c r="C130" s="33"/>
      <c r="D130" s="185" t="s">
        <v>171</v>
      </c>
      <c r="E130" s="33"/>
      <c r="F130" s="186" t="s">
        <v>262</v>
      </c>
      <c r="G130" s="33"/>
      <c r="H130" s="33"/>
      <c r="I130" s="101"/>
      <c r="J130" s="33"/>
      <c r="K130" s="33"/>
      <c r="L130" s="36"/>
      <c r="M130" s="187"/>
      <c r="N130" s="58"/>
      <c r="O130" s="58"/>
      <c r="P130" s="58"/>
      <c r="Q130" s="58"/>
      <c r="R130" s="58"/>
      <c r="S130" s="58"/>
      <c r="T130" s="59"/>
      <c r="AT130" s="15" t="s">
        <v>171</v>
      </c>
      <c r="AU130" s="15" t="s">
        <v>177</v>
      </c>
    </row>
    <row r="131" spans="2:65" s="11" customFormat="1">
      <c r="B131" s="188"/>
      <c r="C131" s="189"/>
      <c r="D131" s="185" t="s">
        <v>241</v>
      </c>
      <c r="E131" s="190" t="s">
        <v>1</v>
      </c>
      <c r="F131" s="191" t="s">
        <v>263</v>
      </c>
      <c r="G131" s="189"/>
      <c r="H131" s="192">
        <v>5</v>
      </c>
      <c r="I131" s="193"/>
      <c r="J131" s="189"/>
      <c r="K131" s="189"/>
      <c r="L131" s="194"/>
      <c r="M131" s="195"/>
      <c r="N131" s="196"/>
      <c r="O131" s="196"/>
      <c r="P131" s="196"/>
      <c r="Q131" s="196"/>
      <c r="R131" s="196"/>
      <c r="S131" s="196"/>
      <c r="T131" s="197"/>
      <c r="AT131" s="198" t="s">
        <v>241</v>
      </c>
      <c r="AU131" s="198" t="s">
        <v>177</v>
      </c>
      <c r="AV131" s="11" t="s">
        <v>79</v>
      </c>
      <c r="AW131" s="11" t="s">
        <v>31</v>
      </c>
      <c r="AX131" s="11" t="s">
        <v>77</v>
      </c>
      <c r="AY131" s="198" t="s">
        <v>162</v>
      </c>
    </row>
    <row r="132" spans="2:65" s="1" customFormat="1" ht="16.5" customHeight="1">
      <c r="B132" s="32"/>
      <c r="C132" s="173" t="s">
        <v>264</v>
      </c>
      <c r="D132" s="173" t="s">
        <v>164</v>
      </c>
      <c r="E132" s="174" t="s">
        <v>265</v>
      </c>
      <c r="F132" s="175" t="s">
        <v>266</v>
      </c>
      <c r="G132" s="176" t="s">
        <v>167</v>
      </c>
      <c r="H132" s="177">
        <v>14.597</v>
      </c>
      <c r="I132" s="178"/>
      <c r="J132" s="179">
        <f>ROUND(I132*H132,2)</f>
        <v>0</v>
      </c>
      <c r="K132" s="175" t="s">
        <v>267</v>
      </c>
      <c r="L132" s="36"/>
      <c r="M132" s="180" t="s">
        <v>1</v>
      </c>
      <c r="N132" s="181" t="s">
        <v>40</v>
      </c>
      <c r="O132" s="58"/>
      <c r="P132" s="182">
        <f>O132*H132</f>
        <v>0</v>
      </c>
      <c r="Q132" s="182">
        <v>3.9899999999999998E-2</v>
      </c>
      <c r="R132" s="182">
        <f>Q132*H132</f>
        <v>0.5824203</v>
      </c>
      <c r="S132" s="182">
        <v>0</v>
      </c>
      <c r="T132" s="183">
        <f>S132*H132</f>
        <v>0</v>
      </c>
      <c r="AR132" s="15" t="s">
        <v>169</v>
      </c>
      <c r="AT132" s="15" t="s">
        <v>164</v>
      </c>
      <c r="AU132" s="15" t="s">
        <v>177</v>
      </c>
      <c r="AY132" s="15" t="s">
        <v>162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5" t="s">
        <v>77</v>
      </c>
      <c r="BK132" s="184">
        <f>ROUND(I132*H132,2)</f>
        <v>0</v>
      </c>
      <c r="BL132" s="15" t="s">
        <v>169</v>
      </c>
      <c r="BM132" s="15" t="s">
        <v>695</v>
      </c>
    </row>
    <row r="133" spans="2:65" s="1" customFormat="1" ht="19.5">
      <c r="B133" s="32"/>
      <c r="C133" s="33"/>
      <c r="D133" s="185" t="s">
        <v>171</v>
      </c>
      <c r="E133" s="33"/>
      <c r="F133" s="186" t="s">
        <v>269</v>
      </c>
      <c r="G133" s="33"/>
      <c r="H133" s="33"/>
      <c r="I133" s="101"/>
      <c r="J133" s="33"/>
      <c r="K133" s="33"/>
      <c r="L133" s="36"/>
      <c r="M133" s="187"/>
      <c r="N133" s="58"/>
      <c r="O133" s="58"/>
      <c r="P133" s="58"/>
      <c r="Q133" s="58"/>
      <c r="R133" s="58"/>
      <c r="S133" s="58"/>
      <c r="T133" s="59"/>
      <c r="AT133" s="15" t="s">
        <v>171</v>
      </c>
      <c r="AU133" s="15" t="s">
        <v>177</v>
      </c>
    </row>
    <row r="134" spans="2:65" s="11" customFormat="1">
      <c r="B134" s="188"/>
      <c r="C134" s="189"/>
      <c r="D134" s="185" t="s">
        <v>241</v>
      </c>
      <c r="E134" s="190" t="s">
        <v>1</v>
      </c>
      <c r="F134" s="191" t="s">
        <v>696</v>
      </c>
      <c r="G134" s="189"/>
      <c r="H134" s="192">
        <v>4.7519999999999998</v>
      </c>
      <c r="I134" s="193"/>
      <c r="J134" s="189"/>
      <c r="K134" s="189"/>
      <c r="L134" s="194"/>
      <c r="M134" s="195"/>
      <c r="N134" s="196"/>
      <c r="O134" s="196"/>
      <c r="P134" s="196"/>
      <c r="Q134" s="196"/>
      <c r="R134" s="196"/>
      <c r="S134" s="196"/>
      <c r="T134" s="197"/>
      <c r="AT134" s="198" t="s">
        <v>241</v>
      </c>
      <c r="AU134" s="198" t="s">
        <v>177</v>
      </c>
      <c r="AV134" s="11" t="s">
        <v>79</v>
      </c>
      <c r="AW134" s="11" t="s">
        <v>31</v>
      </c>
      <c r="AX134" s="11" t="s">
        <v>69</v>
      </c>
      <c r="AY134" s="198" t="s">
        <v>162</v>
      </c>
    </row>
    <row r="135" spans="2:65" s="11" customFormat="1">
      <c r="B135" s="188"/>
      <c r="C135" s="189"/>
      <c r="D135" s="185" t="s">
        <v>241</v>
      </c>
      <c r="E135" s="190" t="s">
        <v>1</v>
      </c>
      <c r="F135" s="191" t="s">
        <v>697</v>
      </c>
      <c r="G135" s="189"/>
      <c r="H135" s="192">
        <v>4.7519999999999998</v>
      </c>
      <c r="I135" s="193"/>
      <c r="J135" s="189"/>
      <c r="K135" s="189"/>
      <c r="L135" s="194"/>
      <c r="M135" s="195"/>
      <c r="N135" s="196"/>
      <c r="O135" s="196"/>
      <c r="P135" s="196"/>
      <c r="Q135" s="196"/>
      <c r="R135" s="196"/>
      <c r="S135" s="196"/>
      <c r="T135" s="197"/>
      <c r="AT135" s="198" t="s">
        <v>241</v>
      </c>
      <c r="AU135" s="198" t="s">
        <v>177</v>
      </c>
      <c r="AV135" s="11" t="s">
        <v>79</v>
      </c>
      <c r="AW135" s="11" t="s">
        <v>31</v>
      </c>
      <c r="AX135" s="11" t="s">
        <v>69</v>
      </c>
      <c r="AY135" s="198" t="s">
        <v>162</v>
      </c>
    </row>
    <row r="136" spans="2:65" s="11" customFormat="1">
      <c r="B136" s="188"/>
      <c r="C136" s="189"/>
      <c r="D136" s="185" t="s">
        <v>241</v>
      </c>
      <c r="E136" s="190" t="s">
        <v>1</v>
      </c>
      <c r="F136" s="191" t="s">
        <v>698</v>
      </c>
      <c r="G136" s="189"/>
      <c r="H136" s="192">
        <v>5.093</v>
      </c>
      <c r="I136" s="193"/>
      <c r="J136" s="189"/>
      <c r="K136" s="189"/>
      <c r="L136" s="194"/>
      <c r="M136" s="195"/>
      <c r="N136" s="196"/>
      <c r="O136" s="196"/>
      <c r="P136" s="196"/>
      <c r="Q136" s="196"/>
      <c r="R136" s="196"/>
      <c r="S136" s="196"/>
      <c r="T136" s="197"/>
      <c r="AT136" s="198" t="s">
        <v>241</v>
      </c>
      <c r="AU136" s="198" t="s">
        <v>177</v>
      </c>
      <c r="AV136" s="11" t="s">
        <v>79</v>
      </c>
      <c r="AW136" s="11" t="s">
        <v>31</v>
      </c>
      <c r="AX136" s="11" t="s">
        <v>69</v>
      </c>
      <c r="AY136" s="198" t="s">
        <v>162</v>
      </c>
    </row>
    <row r="137" spans="2:65" s="12" customFormat="1">
      <c r="B137" s="209"/>
      <c r="C137" s="210"/>
      <c r="D137" s="185" t="s">
        <v>241</v>
      </c>
      <c r="E137" s="211" t="s">
        <v>1</v>
      </c>
      <c r="F137" s="212" t="s">
        <v>272</v>
      </c>
      <c r="G137" s="210"/>
      <c r="H137" s="213">
        <v>14.597</v>
      </c>
      <c r="I137" s="214"/>
      <c r="J137" s="210"/>
      <c r="K137" s="210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241</v>
      </c>
      <c r="AU137" s="219" t="s">
        <v>177</v>
      </c>
      <c r="AV137" s="12" t="s">
        <v>169</v>
      </c>
      <c r="AW137" s="12" t="s">
        <v>31</v>
      </c>
      <c r="AX137" s="12" t="s">
        <v>77</v>
      </c>
      <c r="AY137" s="219" t="s">
        <v>162</v>
      </c>
    </row>
    <row r="138" spans="2:65" s="1" customFormat="1" ht="16.5" customHeight="1">
      <c r="B138" s="32"/>
      <c r="C138" s="173" t="s">
        <v>7</v>
      </c>
      <c r="D138" s="173" t="s">
        <v>164</v>
      </c>
      <c r="E138" s="174" t="s">
        <v>273</v>
      </c>
      <c r="F138" s="175" t="s">
        <v>274</v>
      </c>
      <c r="G138" s="176" t="s">
        <v>167</v>
      </c>
      <c r="H138" s="177">
        <v>90</v>
      </c>
      <c r="I138" s="178"/>
      <c r="J138" s="179">
        <f>ROUND(I138*H138,2)</f>
        <v>0</v>
      </c>
      <c r="K138" s="175" t="s">
        <v>168</v>
      </c>
      <c r="L138" s="36"/>
      <c r="M138" s="180" t="s">
        <v>1</v>
      </c>
      <c r="N138" s="181" t="s">
        <v>40</v>
      </c>
      <c r="O138" s="58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AR138" s="15" t="s">
        <v>169</v>
      </c>
      <c r="AT138" s="15" t="s">
        <v>164</v>
      </c>
      <c r="AU138" s="15" t="s">
        <v>177</v>
      </c>
      <c r="AY138" s="15" t="s">
        <v>162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5" t="s">
        <v>77</v>
      </c>
      <c r="BK138" s="184">
        <f>ROUND(I138*H138,2)</f>
        <v>0</v>
      </c>
      <c r="BL138" s="15" t="s">
        <v>169</v>
      </c>
      <c r="BM138" s="15" t="s">
        <v>699</v>
      </c>
    </row>
    <row r="139" spans="2:65" s="1" customFormat="1">
      <c r="B139" s="32"/>
      <c r="C139" s="33"/>
      <c r="D139" s="185" t="s">
        <v>171</v>
      </c>
      <c r="E139" s="33"/>
      <c r="F139" s="186" t="s">
        <v>276</v>
      </c>
      <c r="G139" s="33"/>
      <c r="H139" s="33"/>
      <c r="I139" s="101"/>
      <c r="J139" s="33"/>
      <c r="K139" s="33"/>
      <c r="L139" s="36"/>
      <c r="M139" s="187"/>
      <c r="N139" s="58"/>
      <c r="O139" s="58"/>
      <c r="P139" s="58"/>
      <c r="Q139" s="58"/>
      <c r="R139" s="58"/>
      <c r="S139" s="58"/>
      <c r="T139" s="59"/>
      <c r="AT139" s="15" t="s">
        <v>171</v>
      </c>
      <c r="AU139" s="15" t="s">
        <v>177</v>
      </c>
    </row>
    <row r="140" spans="2:65" s="11" customFormat="1">
      <c r="B140" s="188"/>
      <c r="C140" s="189"/>
      <c r="D140" s="185" t="s">
        <v>241</v>
      </c>
      <c r="E140" s="190" t="s">
        <v>1</v>
      </c>
      <c r="F140" s="191" t="s">
        <v>637</v>
      </c>
      <c r="G140" s="189"/>
      <c r="H140" s="192">
        <v>38.4</v>
      </c>
      <c r="I140" s="193"/>
      <c r="J140" s="189"/>
      <c r="K140" s="189"/>
      <c r="L140" s="194"/>
      <c r="M140" s="195"/>
      <c r="N140" s="196"/>
      <c r="O140" s="196"/>
      <c r="P140" s="196"/>
      <c r="Q140" s="196"/>
      <c r="R140" s="196"/>
      <c r="S140" s="196"/>
      <c r="T140" s="197"/>
      <c r="AT140" s="198" t="s">
        <v>241</v>
      </c>
      <c r="AU140" s="198" t="s">
        <v>177</v>
      </c>
      <c r="AV140" s="11" t="s">
        <v>79</v>
      </c>
      <c r="AW140" s="11" t="s">
        <v>31</v>
      </c>
      <c r="AX140" s="11" t="s">
        <v>69</v>
      </c>
      <c r="AY140" s="198" t="s">
        <v>162</v>
      </c>
    </row>
    <row r="141" spans="2:65" s="11" customFormat="1">
      <c r="B141" s="188"/>
      <c r="C141" s="189"/>
      <c r="D141" s="185" t="s">
        <v>241</v>
      </c>
      <c r="E141" s="190" t="s">
        <v>1</v>
      </c>
      <c r="F141" s="191" t="s">
        <v>638</v>
      </c>
      <c r="G141" s="189"/>
      <c r="H141" s="192">
        <v>37.6</v>
      </c>
      <c r="I141" s="193"/>
      <c r="J141" s="189"/>
      <c r="K141" s="189"/>
      <c r="L141" s="194"/>
      <c r="M141" s="195"/>
      <c r="N141" s="196"/>
      <c r="O141" s="196"/>
      <c r="P141" s="196"/>
      <c r="Q141" s="196"/>
      <c r="R141" s="196"/>
      <c r="S141" s="196"/>
      <c r="T141" s="197"/>
      <c r="AT141" s="198" t="s">
        <v>241</v>
      </c>
      <c r="AU141" s="198" t="s">
        <v>177</v>
      </c>
      <c r="AV141" s="11" t="s">
        <v>79</v>
      </c>
      <c r="AW141" s="11" t="s">
        <v>31</v>
      </c>
      <c r="AX141" s="11" t="s">
        <v>69</v>
      </c>
      <c r="AY141" s="198" t="s">
        <v>162</v>
      </c>
    </row>
    <row r="142" spans="2:65" s="11" customFormat="1">
      <c r="B142" s="188"/>
      <c r="C142" s="189"/>
      <c r="D142" s="185" t="s">
        <v>241</v>
      </c>
      <c r="E142" s="190" t="s">
        <v>1</v>
      </c>
      <c r="F142" s="191" t="s">
        <v>639</v>
      </c>
      <c r="G142" s="189"/>
      <c r="H142" s="192">
        <v>14</v>
      </c>
      <c r="I142" s="193"/>
      <c r="J142" s="189"/>
      <c r="K142" s="189"/>
      <c r="L142" s="194"/>
      <c r="M142" s="195"/>
      <c r="N142" s="196"/>
      <c r="O142" s="196"/>
      <c r="P142" s="196"/>
      <c r="Q142" s="196"/>
      <c r="R142" s="196"/>
      <c r="S142" s="196"/>
      <c r="T142" s="197"/>
      <c r="AT142" s="198" t="s">
        <v>241</v>
      </c>
      <c r="AU142" s="198" t="s">
        <v>177</v>
      </c>
      <c r="AV142" s="11" t="s">
        <v>79</v>
      </c>
      <c r="AW142" s="11" t="s">
        <v>31</v>
      </c>
      <c r="AX142" s="11" t="s">
        <v>69</v>
      </c>
      <c r="AY142" s="198" t="s">
        <v>162</v>
      </c>
    </row>
    <row r="143" spans="2:65" s="12" customFormat="1">
      <c r="B143" s="209"/>
      <c r="C143" s="210"/>
      <c r="D143" s="185" t="s">
        <v>241</v>
      </c>
      <c r="E143" s="211" t="s">
        <v>1</v>
      </c>
      <c r="F143" s="212" t="s">
        <v>272</v>
      </c>
      <c r="G143" s="210"/>
      <c r="H143" s="213">
        <v>90</v>
      </c>
      <c r="I143" s="214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241</v>
      </c>
      <c r="AU143" s="219" t="s">
        <v>177</v>
      </c>
      <c r="AV143" s="12" t="s">
        <v>169</v>
      </c>
      <c r="AW143" s="12" t="s">
        <v>31</v>
      </c>
      <c r="AX143" s="12" t="s">
        <v>77</v>
      </c>
      <c r="AY143" s="219" t="s">
        <v>162</v>
      </c>
    </row>
    <row r="144" spans="2:65" s="10" customFormat="1" ht="22.9" customHeight="1">
      <c r="B144" s="157"/>
      <c r="C144" s="158"/>
      <c r="D144" s="159" t="s">
        <v>68</v>
      </c>
      <c r="E144" s="171" t="s">
        <v>169</v>
      </c>
      <c r="F144" s="171" t="s">
        <v>320</v>
      </c>
      <c r="G144" s="158"/>
      <c r="H144" s="158"/>
      <c r="I144" s="161"/>
      <c r="J144" s="172">
        <f>BK144</f>
        <v>0</v>
      </c>
      <c r="K144" s="158"/>
      <c r="L144" s="163"/>
      <c r="M144" s="164"/>
      <c r="N144" s="165"/>
      <c r="O144" s="165"/>
      <c r="P144" s="166">
        <f>SUM(P145:P151)</f>
        <v>0</v>
      </c>
      <c r="Q144" s="165"/>
      <c r="R144" s="166">
        <f>SUM(R145:R151)</f>
        <v>4.5521579999999995</v>
      </c>
      <c r="S144" s="165"/>
      <c r="T144" s="167">
        <f>SUM(T145:T151)</f>
        <v>0</v>
      </c>
      <c r="AR144" s="168" t="s">
        <v>77</v>
      </c>
      <c r="AT144" s="169" t="s">
        <v>68</v>
      </c>
      <c r="AU144" s="169" t="s">
        <v>77</v>
      </c>
      <c r="AY144" s="168" t="s">
        <v>162</v>
      </c>
      <c r="BK144" s="170">
        <f>SUM(BK145:BK151)</f>
        <v>0</v>
      </c>
    </row>
    <row r="145" spans="2:65" s="1" customFormat="1" ht="16.5" customHeight="1">
      <c r="B145" s="32"/>
      <c r="C145" s="173" t="s">
        <v>279</v>
      </c>
      <c r="D145" s="173" t="s">
        <v>164</v>
      </c>
      <c r="E145" s="174" t="s">
        <v>406</v>
      </c>
      <c r="F145" s="175" t="s">
        <v>407</v>
      </c>
      <c r="G145" s="176" t="s">
        <v>238</v>
      </c>
      <c r="H145" s="177">
        <v>2</v>
      </c>
      <c r="I145" s="178"/>
      <c r="J145" s="179">
        <f>ROUND(I145*H145,2)</f>
        <v>0</v>
      </c>
      <c r="K145" s="175" t="s">
        <v>168</v>
      </c>
      <c r="L145" s="36"/>
      <c r="M145" s="180" t="s">
        <v>1</v>
      </c>
      <c r="N145" s="181" t="s">
        <v>40</v>
      </c>
      <c r="O145" s="58"/>
      <c r="P145" s="182">
        <f>O145*H145</f>
        <v>0</v>
      </c>
      <c r="Q145" s="182">
        <v>2.0327999999999999</v>
      </c>
      <c r="R145" s="182">
        <f>Q145*H145</f>
        <v>4.0655999999999999</v>
      </c>
      <c r="S145" s="182">
        <v>0</v>
      </c>
      <c r="T145" s="183">
        <f>S145*H145</f>
        <v>0</v>
      </c>
      <c r="AR145" s="15" t="s">
        <v>169</v>
      </c>
      <c r="AT145" s="15" t="s">
        <v>164</v>
      </c>
      <c r="AU145" s="15" t="s">
        <v>79</v>
      </c>
      <c r="AY145" s="15" t="s">
        <v>162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5" t="s">
        <v>77</v>
      </c>
      <c r="BK145" s="184">
        <f>ROUND(I145*H145,2)</f>
        <v>0</v>
      </c>
      <c r="BL145" s="15" t="s">
        <v>169</v>
      </c>
      <c r="BM145" s="15" t="s">
        <v>700</v>
      </c>
    </row>
    <row r="146" spans="2:65" s="1" customFormat="1" ht="19.5">
      <c r="B146" s="32"/>
      <c r="C146" s="33"/>
      <c r="D146" s="185" t="s">
        <v>171</v>
      </c>
      <c r="E146" s="33"/>
      <c r="F146" s="186" t="s">
        <v>409</v>
      </c>
      <c r="G146" s="33"/>
      <c r="H146" s="33"/>
      <c r="I146" s="101"/>
      <c r="J146" s="33"/>
      <c r="K146" s="33"/>
      <c r="L146" s="36"/>
      <c r="M146" s="187"/>
      <c r="N146" s="58"/>
      <c r="O146" s="58"/>
      <c r="P146" s="58"/>
      <c r="Q146" s="58"/>
      <c r="R146" s="58"/>
      <c r="S146" s="58"/>
      <c r="T146" s="59"/>
      <c r="AT146" s="15" t="s">
        <v>171</v>
      </c>
      <c r="AU146" s="15" t="s">
        <v>79</v>
      </c>
    </row>
    <row r="147" spans="2:65" s="1" customFormat="1" ht="16.5" customHeight="1">
      <c r="B147" s="32"/>
      <c r="C147" s="173" t="s">
        <v>286</v>
      </c>
      <c r="D147" s="173" t="s">
        <v>164</v>
      </c>
      <c r="E147" s="174" t="s">
        <v>411</v>
      </c>
      <c r="F147" s="175" t="s">
        <v>412</v>
      </c>
      <c r="G147" s="176" t="s">
        <v>238</v>
      </c>
      <c r="H147" s="177">
        <v>0.2</v>
      </c>
      <c r="I147" s="178"/>
      <c r="J147" s="179">
        <f>ROUND(I147*H147,2)</f>
        <v>0</v>
      </c>
      <c r="K147" s="175" t="s">
        <v>168</v>
      </c>
      <c r="L147" s="36"/>
      <c r="M147" s="180" t="s">
        <v>1</v>
      </c>
      <c r="N147" s="181" t="s">
        <v>40</v>
      </c>
      <c r="O147" s="58"/>
      <c r="P147" s="182">
        <f>O147*H147</f>
        <v>0</v>
      </c>
      <c r="Q147" s="182">
        <v>2.4327899999999998</v>
      </c>
      <c r="R147" s="182">
        <f>Q147*H147</f>
        <v>0.48655799999999999</v>
      </c>
      <c r="S147" s="182">
        <v>0</v>
      </c>
      <c r="T147" s="183">
        <f>S147*H147</f>
        <v>0</v>
      </c>
      <c r="AR147" s="15" t="s">
        <v>169</v>
      </c>
      <c r="AT147" s="15" t="s">
        <v>164</v>
      </c>
      <c r="AU147" s="15" t="s">
        <v>79</v>
      </c>
      <c r="AY147" s="15" t="s">
        <v>162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5" t="s">
        <v>77</v>
      </c>
      <c r="BK147" s="184">
        <f>ROUND(I147*H147,2)</f>
        <v>0</v>
      </c>
      <c r="BL147" s="15" t="s">
        <v>169</v>
      </c>
      <c r="BM147" s="15" t="s">
        <v>701</v>
      </c>
    </row>
    <row r="148" spans="2:65" s="1" customFormat="1">
      <c r="B148" s="32"/>
      <c r="C148" s="33"/>
      <c r="D148" s="185" t="s">
        <v>171</v>
      </c>
      <c r="E148" s="33"/>
      <c r="F148" s="186" t="s">
        <v>414</v>
      </c>
      <c r="G148" s="33"/>
      <c r="H148" s="33"/>
      <c r="I148" s="101"/>
      <c r="J148" s="33"/>
      <c r="K148" s="33"/>
      <c r="L148" s="36"/>
      <c r="M148" s="187"/>
      <c r="N148" s="58"/>
      <c r="O148" s="58"/>
      <c r="P148" s="58"/>
      <c r="Q148" s="58"/>
      <c r="R148" s="58"/>
      <c r="S148" s="58"/>
      <c r="T148" s="59"/>
      <c r="AT148" s="15" t="s">
        <v>171</v>
      </c>
      <c r="AU148" s="15" t="s">
        <v>79</v>
      </c>
    </row>
    <row r="149" spans="2:65" s="11" customFormat="1">
      <c r="B149" s="188"/>
      <c r="C149" s="189"/>
      <c r="D149" s="185" t="s">
        <v>241</v>
      </c>
      <c r="E149" s="190" t="s">
        <v>1</v>
      </c>
      <c r="F149" s="191" t="s">
        <v>415</v>
      </c>
      <c r="G149" s="189"/>
      <c r="H149" s="192">
        <v>0.2</v>
      </c>
      <c r="I149" s="193"/>
      <c r="J149" s="189"/>
      <c r="K149" s="189"/>
      <c r="L149" s="194"/>
      <c r="M149" s="195"/>
      <c r="N149" s="196"/>
      <c r="O149" s="196"/>
      <c r="P149" s="196"/>
      <c r="Q149" s="196"/>
      <c r="R149" s="196"/>
      <c r="S149" s="196"/>
      <c r="T149" s="197"/>
      <c r="AT149" s="198" t="s">
        <v>241</v>
      </c>
      <c r="AU149" s="198" t="s">
        <v>79</v>
      </c>
      <c r="AV149" s="11" t="s">
        <v>79</v>
      </c>
      <c r="AW149" s="11" t="s">
        <v>31</v>
      </c>
      <c r="AX149" s="11" t="s">
        <v>77</v>
      </c>
      <c r="AY149" s="198" t="s">
        <v>162</v>
      </c>
    </row>
    <row r="150" spans="2:65" s="1" customFormat="1" ht="16.5" customHeight="1">
      <c r="B150" s="32"/>
      <c r="C150" s="173" t="s">
        <v>294</v>
      </c>
      <c r="D150" s="173" t="s">
        <v>164</v>
      </c>
      <c r="E150" s="174" t="s">
        <v>334</v>
      </c>
      <c r="F150" s="175" t="s">
        <v>335</v>
      </c>
      <c r="G150" s="176" t="s">
        <v>303</v>
      </c>
      <c r="H150" s="177">
        <v>11.161</v>
      </c>
      <c r="I150" s="178"/>
      <c r="J150" s="179">
        <f>ROUND(I150*H150,2)</f>
        <v>0</v>
      </c>
      <c r="K150" s="175" t="s">
        <v>168</v>
      </c>
      <c r="L150" s="36"/>
      <c r="M150" s="180" t="s">
        <v>1</v>
      </c>
      <c r="N150" s="181" t="s">
        <v>40</v>
      </c>
      <c r="O150" s="58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AR150" s="15" t="s">
        <v>169</v>
      </c>
      <c r="AT150" s="15" t="s">
        <v>164</v>
      </c>
      <c r="AU150" s="15" t="s">
        <v>79</v>
      </c>
      <c r="AY150" s="15" t="s">
        <v>162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5" t="s">
        <v>77</v>
      </c>
      <c r="BK150" s="184">
        <f>ROUND(I150*H150,2)</f>
        <v>0</v>
      </c>
      <c r="BL150" s="15" t="s">
        <v>169</v>
      </c>
      <c r="BM150" s="15" t="s">
        <v>702</v>
      </c>
    </row>
    <row r="151" spans="2:65" s="1" customFormat="1">
      <c r="B151" s="32"/>
      <c r="C151" s="33"/>
      <c r="D151" s="185" t="s">
        <v>171</v>
      </c>
      <c r="E151" s="33"/>
      <c r="F151" s="186" t="s">
        <v>337</v>
      </c>
      <c r="G151" s="33"/>
      <c r="H151" s="33"/>
      <c r="I151" s="101"/>
      <c r="J151" s="33"/>
      <c r="K151" s="33"/>
      <c r="L151" s="36"/>
      <c r="M151" s="233"/>
      <c r="N151" s="234"/>
      <c r="O151" s="234"/>
      <c r="P151" s="234"/>
      <c r="Q151" s="234"/>
      <c r="R151" s="234"/>
      <c r="S151" s="234"/>
      <c r="T151" s="235"/>
      <c r="AT151" s="15" t="s">
        <v>171</v>
      </c>
      <c r="AU151" s="15" t="s">
        <v>79</v>
      </c>
    </row>
    <row r="152" spans="2:65" s="1" customFormat="1" ht="6.95" customHeight="1">
      <c r="B152" s="44"/>
      <c r="C152" s="45"/>
      <c r="D152" s="45"/>
      <c r="E152" s="45"/>
      <c r="F152" s="45"/>
      <c r="G152" s="45"/>
      <c r="H152" s="45"/>
      <c r="I152" s="123"/>
      <c r="J152" s="45"/>
      <c r="K152" s="45"/>
      <c r="L152" s="36"/>
    </row>
  </sheetData>
  <sheetProtection algorithmName="SHA-512" hashValue="GMsx6bd6Zl7qhvZMtHtfPLUi307XEuKbz7As0cEhdFAaowPqaoE2a45Q/A+B1kCxSIepxQkGtJebh80BItuyTQ==" saltValue="l477nLa4WvrEisKeMRym8i3JbFT+gtC6XV8tY9QdB40rymq+FTQWIS216O3mRbP4IjFHxrPGRUHZKnHpiKfrug==" spinCount="100000" sheet="1" objects="1" scenarios="1" formatColumns="0" formatRows="0" autoFilter="0"/>
  <autoFilter ref="C83:K151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5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5" t="s">
        <v>109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133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1" t="str">
        <f>'Rekapitulace stavby'!K6</f>
        <v>Bratřejovka, km 3,190-6,271, oprava stupňů a opevnění toku</v>
      </c>
      <c r="F7" s="282"/>
      <c r="G7" s="282"/>
      <c r="H7" s="282"/>
      <c r="L7" s="18"/>
    </row>
    <row r="8" spans="2:46" s="1" customFormat="1" ht="12" customHeight="1">
      <c r="B8" s="36"/>
      <c r="D8" s="100" t="s">
        <v>134</v>
      </c>
      <c r="I8" s="101"/>
      <c r="L8" s="36"/>
    </row>
    <row r="9" spans="2:46" s="1" customFormat="1" ht="36.950000000000003" customHeight="1">
      <c r="B9" s="36"/>
      <c r="E9" s="283" t="s">
        <v>703</v>
      </c>
      <c r="F9" s="284"/>
      <c r="G9" s="284"/>
      <c r="H9" s="284"/>
      <c r="I9" s="101"/>
      <c r="L9" s="36"/>
    </row>
    <row r="10" spans="2:46" s="1" customFormat="1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7. 12. 2018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5" t="str">
        <f>'Rekapitulace stavby'!E14</f>
        <v>Vyplň údaj</v>
      </c>
      <c r="F18" s="286"/>
      <c r="G18" s="286"/>
      <c r="H18" s="286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32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33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34</v>
      </c>
      <c r="I26" s="101"/>
      <c r="L26" s="36"/>
    </row>
    <row r="27" spans="2:12" s="6" customFormat="1" ht="16.5" customHeight="1">
      <c r="B27" s="104"/>
      <c r="E27" s="287" t="s">
        <v>1</v>
      </c>
      <c r="F27" s="287"/>
      <c r="G27" s="287"/>
      <c r="H27" s="287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35</v>
      </c>
      <c r="I30" s="101"/>
      <c r="J30" s="108">
        <f>ROUND(J84,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37</v>
      </c>
      <c r="I32" s="110" t="s">
        <v>36</v>
      </c>
      <c r="J32" s="109" t="s">
        <v>38</v>
      </c>
      <c r="L32" s="36"/>
    </row>
    <row r="33" spans="2:12" s="1" customFormat="1" ht="14.45" customHeight="1">
      <c r="B33" s="36"/>
      <c r="D33" s="100" t="s">
        <v>39</v>
      </c>
      <c r="E33" s="100" t="s">
        <v>40</v>
      </c>
      <c r="F33" s="111">
        <f>ROUND((SUM(BE84:BE154)),  2)</f>
        <v>0</v>
      </c>
      <c r="I33" s="112">
        <v>0.21</v>
      </c>
      <c r="J33" s="111">
        <f>ROUND(((SUM(BE84:BE154))*I33),  2)</f>
        <v>0</v>
      </c>
      <c r="L33" s="36"/>
    </row>
    <row r="34" spans="2:12" s="1" customFormat="1" ht="14.45" customHeight="1">
      <c r="B34" s="36"/>
      <c r="E34" s="100" t="s">
        <v>41</v>
      </c>
      <c r="F34" s="111">
        <f>ROUND((SUM(BF84:BF154)),  2)</f>
        <v>0</v>
      </c>
      <c r="I34" s="112">
        <v>0.15</v>
      </c>
      <c r="J34" s="111">
        <f>ROUND(((SUM(BF84:BF154))*I34),  2)</f>
        <v>0</v>
      </c>
      <c r="L34" s="36"/>
    </row>
    <row r="35" spans="2:12" s="1" customFormat="1" ht="14.45" hidden="1" customHeight="1">
      <c r="B35" s="36"/>
      <c r="E35" s="100" t="s">
        <v>42</v>
      </c>
      <c r="F35" s="111">
        <f>ROUND((SUM(BG84:BG154)),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43</v>
      </c>
      <c r="F36" s="111">
        <f>ROUND((SUM(BH84:BH154)),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44</v>
      </c>
      <c r="F37" s="111">
        <f>ROUND((SUM(BI84:BI154)),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45</v>
      </c>
      <c r="E39" s="115"/>
      <c r="F39" s="115"/>
      <c r="G39" s="116" t="s">
        <v>46</v>
      </c>
      <c r="H39" s="117" t="s">
        <v>47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136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79" t="str">
        <f>E7</f>
        <v>Bratřejovka, km 3,190-6,271, oprava stupňů a opevnění toku</v>
      </c>
      <c r="F48" s="280"/>
      <c r="G48" s="280"/>
      <c r="H48" s="280"/>
      <c r="I48" s="101"/>
      <c r="J48" s="33"/>
      <c r="K48" s="33"/>
      <c r="L48" s="36"/>
    </row>
    <row r="49" spans="2:47" s="1" customFormat="1" ht="12" customHeight="1">
      <c r="B49" s="32"/>
      <c r="C49" s="27" t="s">
        <v>134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62" t="str">
        <f>E9</f>
        <v>11 - Stupeň 9</v>
      </c>
      <c r="F50" s="261"/>
      <c r="G50" s="261"/>
      <c r="H50" s="26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7. 12. 2018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Povodí Moravy, s.p.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32</v>
      </c>
      <c r="J55" s="30" t="str">
        <f>E24</f>
        <v>Agroprojekt PSO, s.r.o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137</v>
      </c>
      <c r="D57" s="128"/>
      <c r="E57" s="128"/>
      <c r="F57" s="128"/>
      <c r="G57" s="128"/>
      <c r="H57" s="128"/>
      <c r="I57" s="129"/>
      <c r="J57" s="130" t="s">
        <v>138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139</v>
      </c>
      <c r="D59" s="33"/>
      <c r="E59" s="33"/>
      <c r="F59" s="33"/>
      <c r="G59" s="33"/>
      <c r="H59" s="33"/>
      <c r="I59" s="101"/>
      <c r="J59" s="71">
        <f>J84</f>
        <v>0</v>
      </c>
      <c r="K59" s="33"/>
      <c r="L59" s="36"/>
      <c r="AU59" s="15" t="s">
        <v>140</v>
      </c>
    </row>
    <row r="60" spans="2:47" s="7" customFormat="1" ht="24.95" customHeight="1">
      <c r="B60" s="132"/>
      <c r="C60" s="133"/>
      <c r="D60" s="134" t="s">
        <v>141</v>
      </c>
      <c r="E60" s="135"/>
      <c r="F60" s="135"/>
      <c r="G60" s="135"/>
      <c r="H60" s="135"/>
      <c r="I60" s="136"/>
      <c r="J60" s="137">
        <f>J85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142</v>
      </c>
      <c r="E61" s="142"/>
      <c r="F61" s="142"/>
      <c r="G61" s="142"/>
      <c r="H61" s="142"/>
      <c r="I61" s="143"/>
      <c r="J61" s="144">
        <f>J86</f>
        <v>0</v>
      </c>
      <c r="K61" s="140"/>
      <c r="L61" s="145"/>
    </row>
    <row r="62" spans="2:47" s="8" customFormat="1" ht="14.85" customHeight="1">
      <c r="B62" s="139"/>
      <c r="C62" s="140"/>
      <c r="D62" s="141" t="s">
        <v>143</v>
      </c>
      <c r="E62" s="142"/>
      <c r="F62" s="142"/>
      <c r="G62" s="142"/>
      <c r="H62" s="142"/>
      <c r="I62" s="143"/>
      <c r="J62" s="144">
        <f>J116</f>
        <v>0</v>
      </c>
      <c r="K62" s="140"/>
      <c r="L62" s="145"/>
    </row>
    <row r="63" spans="2:47" s="8" customFormat="1" ht="14.85" customHeight="1">
      <c r="B63" s="139"/>
      <c r="C63" s="140"/>
      <c r="D63" s="141" t="s">
        <v>144</v>
      </c>
      <c r="E63" s="142"/>
      <c r="F63" s="142"/>
      <c r="G63" s="142"/>
      <c r="H63" s="142"/>
      <c r="I63" s="143"/>
      <c r="J63" s="144">
        <f>J127</f>
        <v>0</v>
      </c>
      <c r="K63" s="140"/>
      <c r="L63" s="145"/>
    </row>
    <row r="64" spans="2:47" s="8" customFormat="1" ht="19.899999999999999" customHeight="1">
      <c r="B64" s="139"/>
      <c r="C64" s="140"/>
      <c r="D64" s="141" t="s">
        <v>146</v>
      </c>
      <c r="E64" s="142"/>
      <c r="F64" s="142"/>
      <c r="G64" s="142"/>
      <c r="H64" s="142"/>
      <c r="I64" s="143"/>
      <c r="J64" s="144">
        <f>J146</f>
        <v>0</v>
      </c>
      <c r="K64" s="140"/>
      <c r="L64" s="145"/>
    </row>
    <row r="65" spans="2:12" s="1" customFormat="1" ht="21.75" customHeight="1">
      <c r="B65" s="32"/>
      <c r="C65" s="33"/>
      <c r="D65" s="33"/>
      <c r="E65" s="33"/>
      <c r="F65" s="33"/>
      <c r="G65" s="33"/>
      <c r="H65" s="33"/>
      <c r="I65" s="101"/>
      <c r="J65" s="33"/>
      <c r="K65" s="33"/>
      <c r="L65" s="36"/>
    </row>
    <row r="66" spans="2:12" s="1" customFormat="1" ht="6.95" customHeight="1">
      <c r="B66" s="44"/>
      <c r="C66" s="45"/>
      <c r="D66" s="45"/>
      <c r="E66" s="45"/>
      <c r="F66" s="45"/>
      <c r="G66" s="45"/>
      <c r="H66" s="45"/>
      <c r="I66" s="123"/>
      <c r="J66" s="45"/>
      <c r="K66" s="45"/>
      <c r="L66" s="36"/>
    </row>
    <row r="70" spans="2:12" s="1" customFormat="1" ht="6.95" customHeight="1">
      <c r="B70" s="46"/>
      <c r="C70" s="47"/>
      <c r="D70" s="47"/>
      <c r="E70" s="47"/>
      <c r="F70" s="47"/>
      <c r="G70" s="47"/>
      <c r="H70" s="47"/>
      <c r="I70" s="126"/>
      <c r="J70" s="47"/>
      <c r="K70" s="47"/>
      <c r="L70" s="36"/>
    </row>
    <row r="71" spans="2:12" s="1" customFormat="1" ht="24.95" customHeight="1">
      <c r="B71" s="32"/>
      <c r="C71" s="21" t="s">
        <v>147</v>
      </c>
      <c r="D71" s="33"/>
      <c r="E71" s="33"/>
      <c r="F71" s="33"/>
      <c r="G71" s="33"/>
      <c r="H71" s="33"/>
      <c r="I71" s="101"/>
      <c r="J71" s="33"/>
      <c r="K71" s="33"/>
      <c r="L71" s="36"/>
    </row>
    <row r="72" spans="2:12" s="1" customFormat="1" ht="6.95" customHeight="1">
      <c r="B72" s="32"/>
      <c r="C72" s="33"/>
      <c r="D72" s="33"/>
      <c r="E72" s="33"/>
      <c r="F72" s="33"/>
      <c r="G72" s="33"/>
      <c r="H72" s="33"/>
      <c r="I72" s="101"/>
      <c r="J72" s="33"/>
      <c r="K72" s="33"/>
      <c r="L72" s="36"/>
    </row>
    <row r="73" spans="2:12" s="1" customFormat="1" ht="12" customHeight="1">
      <c r="B73" s="32"/>
      <c r="C73" s="27" t="s">
        <v>16</v>
      </c>
      <c r="D73" s="33"/>
      <c r="E73" s="33"/>
      <c r="F73" s="33"/>
      <c r="G73" s="33"/>
      <c r="H73" s="33"/>
      <c r="I73" s="101"/>
      <c r="J73" s="33"/>
      <c r="K73" s="33"/>
      <c r="L73" s="36"/>
    </row>
    <row r="74" spans="2:12" s="1" customFormat="1" ht="16.5" customHeight="1">
      <c r="B74" s="32"/>
      <c r="C74" s="33"/>
      <c r="D74" s="33"/>
      <c r="E74" s="279" t="str">
        <f>E7</f>
        <v>Bratřejovka, km 3,190-6,271, oprava stupňů a opevnění toku</v>
      </c>
      <c r="F74" s="280"/>
      <c r="G74" s="280"/>
      <c r="H74" s="280"/>
      <c r="I74" s="101"/>
      <c r="J74" s="33"/>
      <c r="K74" s="33"/>
      <c r="L74" s="36"/>
    </row>
    <row r="75" spans="2:12" s="1" customFormat="1" ht="12" customHeight="1">
      <c r="B75" s="32"/>
      <c r="C75" s="27" t="s">
        <v>134</v>
      </c>
      <c r="D75" s="33"/>
      <c r="E75" s="33"/>
      <c r="F75" s="33"/>
      <c r="G75" s="33"/>
      <c r="H75" s="33"/>
      <c r="I75" s="101"/>
      <c r="J75" s="33"/>
      <c r="K75" s="33"/>
      <c r="L75" s="36"/>
    </row>
    <row r="76" spans="2:12" s="1" customFormat="1" ht="16.5" customHeight="1">
      <c r="B76" s="32"/>
      <c r="C76" s="33"/>
      <c r="D76" s="33"/>
      <c r="E76" s="262" t="str">
        <f>E9</f>
        <v>11 - Stupeň 9</v>
      </c>
      <c r="F76" s="261"/>
      <c r="G76" s="261"/>
      <c r="H76" s="261"/>
      <c r="I76" s="101"/>
      <c r="J76" s="33"/>
      <c r="K76" s="33"/>
      <c r="L76" s="36"/>
    </row>
    <row r="77" spans="2:12" s="1" customFormat="1" ht="6.95" customHeight="1">
      <c r="B77" s="32"/>
      <c r="C77" s="33"/>
      <c r="D77" s="33"/>
      <c r="E77" s="33"/>
      <c r="F77" s="33"/>
      <c r="G77" s="33"/>
      <c r="H77" s="33"/>
      <c r="I77" s="101"/>
      <c r="J77" s="33"/>
      <c r="K77" s="33"/>
      <c r="L77" s="36"/>
    </row>
    <row r="78" spans="2:12" s="1" customFormat="1" ht="12" customHeight="1">
      <c r="B78" s="32"/>
      <c r="C78" s="27" t="s">
        <v>20</v>
      </c>
      <c r="D78" s="33"/>
      <c r="E78" s="33"/>
      <c r="F78" s="25" t="str">
        <f>F12</f>
        <v xml:space="preserve"> </v>
      </c>
      <c r="G78" s="33"/>
      <c r="H78" s="33"/>
      <c r="I78" s="102" t="s">
        <v>22</v>
      </c>
      <c r="J78" s="53" t="str">
        <f>IF(J12="","",J12)</f>
        <v>7. 12. 2018</v>
      </c>
      <c r="K78" s="33"/>
      <c r="L78" s="36"/>
    </row>
    <row r="79" spans="2:12" s="1" customFormat="1" ht="6.95" customHeight="1">
      <c r="B79" s="32"/>
      <c r="C79" s="33"/>
      <c r="D79" s="33"/>
      <c r="E79" s="33"/>
      <c r="F79" s="33"/>
      <c r="G79" s="33"/>
      <c r="H79" s="33"/>
      <c r="I79" s="101"/>
      <c r="J79" s="33"/>
      <c r="K79" s="33"/>
      <c r="L79" s="36"/>
    </row>
    <row r="80" spans="2:12" s="1" customFormat="1" ht="13.7" customHeight="1">
      <c r="B80" s="32"/>
      <c r="C80" s="27" t="s">
        <v>24</v>
      </c>
      <c r="D80" s="33"/>
      <c r="E80" s="33"/>
      <c r="F80" s="25" t="str">
        <f>E15</f>
        <v>Povodí Moravy, s.p.</v>
      </c>
      <c r="G80" s="33"/>
      <c r="H80" s="33"/>
      <c r="I80" s="102" t="s">
        <v>30</v>
      </c>
      <c r="J80" s="30" t="str">
        <f>E21</f>
        <v xml:space="preserve"> </v>
      </c>
      <c r="K80" s="33"/>
      <c r="L80" s="36"/>
    </row>
    <row r="81" spans="2:65" s="1" customFormat="1" ht="13.7" customHeight="1">
      <c r="B81" s="32"/>
      <c r="C81" s="27" t="s">
        <v>28</v>
      </c>
      <c r="D81" s="33"/>
      <c r="E81" s="33"/>
      <c r="F81" s="25" t="str">
        <f>IF(E18="","",E18)</f>
        <v>Vyplň údaj</v>
      </c>
      <c r="G81" s="33"/>
      <c r="H81" s="33"/>
      <c r="I81" s="102" t="s">
        <v>32</v>
      </c>
      <c r="J81" s="30" t="str">
        <f>E24</f>
        <v>Agroprojekt PSO, s.r.o</v>
      </c>
      <c r="K81" s="33"/>
      <c r="L81" s="36"/>
    </row>
    <row r="82" spans="2:65" s="1" customFormat="1" ht="10.35" customHeight="1">
      <c r="B82" s="32"/>
      <c r="C82" s="33"/>
      <c r="D82" s="33"/>
      <c r="E82" s="33"/>
      <c r="F82" s="33"/>
      <c r="G82" s="33"/>
      <c r="H82" s="33"/>
      <c r="I82" s="101"/>
      <c r="J82" s="33"/>
      <c r="K82" s="33"/>
      <c r="L82" s="36"/>
    </row>
    <row r="83" spans="2:65" s="9" customFormat="1" ht="29.25" customHeight="1">
      <c r="B83" s="146"/>
      <c r="C83" s="147" t="s">
        <v>148</v>
      </c>
      <c r="D83" s="148" t="s">
        <v>54</v>
      </c>
      <c r="E83" s="148" t="s">
        <v>50</v>
      </c>
      <c r="F83" s="148" t="s">
        <v>51</v>
      </c>
      <c r="G83" s="148" t="s">
        <v>149</v>
      </c>
      <c r="H83" s="148" t="s">
        <v>150</v>
      </c>
      <c r="I83" s="149" t="s">
        <v>151</v>
      </c>
      <c r="J83" s="150" t="s">
        <v>138</v>
      </c>
      <c r="K83" s="151" t="s">
        <v>152</v>
      </c>
      <c r="L83" s="152"/>
      <c r="M83" s="62" t="s">
        <v>1</v>
      </c>
      <c r="N83" s="63" t="s">
        <v>39</v>
      </c>
      <c r="O83" s="63" t="s">
        <v>153</v>
      </c>
      <c r="P83" s="63" t="s">
        <v>154</v>
      </c>
      <c r="Q83" s="63" t="s">
        <v>155</v>
      </c>
      <c r="R83" s="63" t="s">
        <v>156</v>
      </c>
      <c r="S83" s="63" t="s">
        <v>157</v>
      </c>
      <c r="T83" s="64" t="s">
        <v>158</v>
      </c>
    </row>
    <row r="84" spans="2:65" s="1" customFormat="1" ht="22.9" customHeight="1">
      <c r="B84" s="32"/>
      <c r="C84" s="69" t="s">
        <v>159</v>
      </c>
      <c r="D84" s="33"/>
      <c r="E84" s="33"/>
      <c r="F84" s="33"/>
      <c r="G84" s="33"/>
      <c r="H84" s="33"/>
      <c r="I84" s="101"/>
      <c r="J84" s="153">
        <f>BK84</f>
        <v>0</v>
      </c>
      <c r="K84" s="33"/>
      <c r="L84" s="36"/>
      <c r="M84" s="65"/>
      <c r="N84" s="66"/>
      <c r="O84" s="66"/>
      <c r="P84" s="154">
        <f>P85</f>
        <v>0</v>
      </c>
      <c r="Q84" s="66"/>
      <c r="R84" s="154">
        <f>R85</f>
        <v>14.064167599999999</v>
      </c>
      <c r="S84" s="66"/>
      <c r="T84" s="155">
        <f>T85</f>
        <v>0</v>
      </c>
      <c r="AT84" s="15" t="s">
        <v>68</v>
      </c>
      <c r="AU84" s="15" t="s">
        <v>140</v>
      </c>
      <c r="BK84" s="156">
        <f>BK85</f>
        <v>0</v>
      </c>
    </row>
    <row r="85" spans="2:65" s="10" customFormat="1" ht="25.9" customHeight="1">
      <c r="B85" s="157"/>
      <c r="C85" s="158"/>
      <c r="D85" s="159" t="s">
        <v>68</v>
      </c>
      <c r="E85" s="160" t="s">
        <v>160</v>
      </c>
      <c r="F85" s="160" t="s">
        <v>161</v>
      </c>
      <c r="G85" s="158"/>
      <c r="H85" s="158"/>
      <c r="I85" s="161"/>
      <c r="J85" s="162">
        <f>BK85</f>
        <v>0</v>
      </c>
      <c r="K85" s="158"/>
      <c r="L85" s="163"/>
      <c r="M85" s="164"/>
      <c r="N85" s="165"/>
      <c r="O85" s="165"/>
      <c r="P85" s="166">
        <f>P86+P146</f>
        <v>0</v>
      </c>
      <c r="Q85" s="165"/>
      <c r="R85" s="166">
        <f>R86+R146</f>
        <v>14.064167599999999</v>
      </c>
      <c r="S85" s="165"/>
      <c r="T85" s="167">
        <f>T86+T146</f>
        <v>0</v>
      </c>
      <c r="AR85" s="168" t="s">
        <v>77</v>
      </c>
      <c r="AT85" s="169" t="s">
        <v>68</v>
      </c>
      <c r="AU85" s="169" t="s">
        <v>69</v>
      </c>
      <c r="AY85" s="168" t="s">
        <v>162</v>
      </c>
      <c r="BK85" s="170">
        <f>BK86+BK146</f>
        <v>0</v>
      </c>
    </row>
    <row r="86" spans="2:65" s="10" customFormat="1" ht="22.9" customHeight="1">
      <c r="B86" s="157"/>
      <c r="C86" s="158"/>
      <c r="D86" s="159" t="s">
        <v>68</v>
      </c>
      <c r="E86" s="171" t="s">
        <v>77</v>
      </c>
      <c r="F86" s="171" t="s">
        <v>163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P87+SUM(P88:P116)+P127</f>
        <v>0</v>
      </c>
      <c r="Q86" s="165"/>
      <c r="R86" s="166">
        <f>R87+SUM(R88:R116)+R127</f>
        <v>4.9598516000000004</v>
      </c>
      <c r="S86" s="165"/>
      <c r="T86" s="167">
        <f>T87+SUM(T88:T116)+T127</f>
        <v>0</v>
      </c>
      <c r="AR86" s="168" t="s">
        <v>77</v>
      </c>
      <c r="AT86" s="169" t="s">
        <v>68</v>
      </c>
      <c r="AU86" s="169" t="s">
        <v>77</v>
      </c>
      <c r="AY86" s="168" t="s">
        <v>162</v>
      </c>
      <c r="BK86" s="170">
        <f>BK87+SUM(BK88:BK116)+BK127</f>
        <v>0</v>
      </c>
    </row>
    <row r="87" spans="2:65" s="1" customFormat="1" ht="16.5" customHeight="1">
      <c r="B87" s="32"/>
      <c r="C87" s="173" t="s">
        <v>77</v>
      </c>
      <c r="D87" s="173" t="s">
        <v>164</v>
      </c>
      <c r="E87" s="174" t="s">
        <v>165</v>
      </c>
      <c r="F87" s="175" t="s">
        <v>166</v>
      </c>
      <c r="G87" s="176" t="s">
        <v>167</v>
      </c>
      <c r="H87" s="177">
        <v>50</v>
      </c>
      <c r="I87" s="178"/>
      <c r="J87" s="179">
        <f>ROUND(I87*H87,2)</f>
        <v>0</v>
      </c>
      <c r="K87" s="175" t="s">
        <v>168</v>
      </c>
      <c r="L87" s="36"/>
      <c r="M87" s="180" t="s">
        <v>1</v>
      </c>
      <c r="N87" s="181" t="s">
        <v>40</v>
      </c>
      <c r="O87" s="58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15" t="s">
        <v>169</v>
      </c>
      <c r="AT87" s="15" t="s">
        <v>164</v>
      </c>
      <c r="AU87" s="15" t="s">
        <v>79</v>
      </c>
      <c r="AY87" s="15" t="s">
        <v>162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5" t="s">
        <v>77</v>
      </c>
      <c r="BK87" s="184">
        <f>ROUND(I87*H87,2)</f>
        <v>0</v>
      </c>
      <c r="BL87" s="15" t="s">
        <v>169</v>
      </c>
      <c r="BM87" s="15" t="s">
        <v>704</v>
      </c>
    </row>
    <row r="88" spans="2:65" s="1" customFormat="1">
      <c r="B88" s="32"/>
      <c r="C88" s="33"/>
      <c r="D88" s="185" t="s">
        <v>171</v>
      </c>
      <c r="E88" s="33"/>
      <c r="F88" s="186" t="s">
        <v>172</v>
      </c>
      <c r="G88" s="33"/>
      <c r="H88" s="33"/>
      <c r="I88" s="101"/>
      <c r="J88" s="33"/>
      <c r="K88" s="33"/>
      <c r="L88" s="36"/>
      <c r="M88" s="187"/>
      <c r="N88" s="58"/>
      <c r="O88" s="58"/>
      <c r="P88" s="58"/>
      <c r="Q88" s="58"/>
      <c r="R88" s="58"/>
      <c r="S88" s="58"/>
      <c r="T88" s="59"/>
      <c r="AT88" s="15" t="s">
        <v>171</v>
      </c>
      <c r="AU88" s="15" t="s">
        <v>79</v>
      </c>
    </row>
    <row r="89" spans="2:65" s="11" customFormat="1">
      <c r="B89" s="188"/>
      <c r="C89" s="189"/>
      <c r="D89" s="185" t="s">
        <v>241</v>
      </c>
      <c r="E89" s="190" t="s">
        <v>1</v>
      </c>
      <c r="F89" s="191" t="s">
        <v>705</v>
      </c>
      <c r="G89" s="189"/>
      <c r="H89" s="192">
        <v>50</v>
      </c>
      <c r="I89" s="193"/>
      <c r="J89" s="189"/>
      <c r="K89" s="189"/>
      <c r="L89" s="194"/>
      <c r="M89" s="195"/>
      <c r="N89" s="196"/>
      <c r="O89" s="196"/>
      <c r="P89" s="196"/>
      <c r="Q89" s="196"/>
      <c r="R89" s="196"/>
      <c r="S89" s="196"/>
      <c r="T89" s="197"/>
      <c r="AT89" s="198" t="s">
        <v>241</v>
      </c>
      <c r="AU89" s="198" t="s">
        <v>79</v>
      </c>
      <c r="AV89" s="11" t="s">
        <v>79</v>
      </c>
      <c r="AW89" s="11" t="s">
        <v>31</v>
      </c>
      <c r="AX89" s="11" t="s">
        <v>77</v>
      </c>
      <c r="AY89" s="198" t="s">
        <v>162</v>
      </c>
    </row>
    <row r="90" spans="2:65" s="1" customFormat="1" ht="16.5" customHeight="1">
      <c r="B90" s="32"/>
      <c r="C90" s="173" t="s">
        <v>79</v>
      </c>
      <c r="D90" s="173" t="s">
        <v>164</v>
      </c>
      <c r="E90" s="174" t="s">
        <v>173</v>
      </c>
      <c r="F90" s="175" t="s">
        <v>174</v>
      </c>
      <c r="G90" s="176" t="s">
        <v>167</v>
      </c>
      <c r="H90" s="177">
        <v>50</v>
      </c>
      <c r="I90" s="178"/>
      <c r="J90" s="179">
        <f>ROUND(I90*H90,2)</f>
        <v>0</v>
      </c>
      <c r="K90" s="175" t="s">
        <v>1</v>
      </c>
      <c r="L90" s="36"/>
      <c r="M90" s="180" t="s">
        <v>1</v>
      </c>
      <c r="N90" s="181" t="s">
        <v>40</v>
      </c>
      <c r="O90" s="58"/>
      <c r="P90" s="182">
        <f>O90*H90</f>
        <v>0</v>
      </c>
      <c r="Q90" s="182">
        <v>1.8000000000000001E-4</v>
      </c>
      <c r="R90" s="182">
        <f>Q90*H90</f>
        <v>9.0000000000000011E-3</v>
      </c>
      <c r="S90" s="182">
        <v>0</v>
      </c>
      <c r="T90" s="183">
        <f>S90*H90</f>
        <v>0</v>
      </c>
      <c r="AR90" s="15" t="s">
        <v>169</v>
      </c>
      <c r="AT90" s="15" t="s">
        <v>164</v>
      </c>
      <c r="AU90" s="15" t="s">
        <v>79</v>
      </c>
      <c r="AY90" s="15" t="s">
        <v>162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5" t="s">
        <v>77</v>
      </c>
      <c r="BK90" s="184">
        <f>ROUND(I90*H90,2)</f>
        <v>0</v>
      </c>
      <c r="BL90" s="15" t="s">
        <v>169</v>
      </c>
      <c r="BM90" s="15" t="s">
        <v>706</v>
      </c>
    </row>
    <row r="91" spans="2:65" s="1" customFormat="1">
      <c r="B91" s="32"/>
      <c r="C91" s="33"/>
      <c r="D91" s="185" t="s">
        <v>171</v>
      </c>
      <c r="E91" s="33"/>
      <c r="F91" s="186" t="s">
        <v>176</v>
      </c>
      <c r="G91" s="33"/>
      <c r="H91" s="33"/>
      <c r="I91" s="101"/>
      <c r="J91" s="33"/>
      <c r="K91" s="33"/>
      <c r="L91" s="36"/>
      <c r="M91" s="187"/>
      <c r="N91" s="58"/>
      <c r="O91" s="58"/>
      <c r="P91" s="58"/>
      <c r="Q91" s="58"/>
      <c r="R91" s="58"/>
      <c r="S91" s="58"/>
      <c r="T91" s="59"/>
      <c r="AT91" s="15" t="s">
        <v>171</v>
      </c>
      <c r="AU91" s="15" t="s">
        <v>79</v>
      </c>
    </row>
    <row r="92" spans="2:65" s="11" customFormat="1">
      <c r="B92" s="188"/>
      <c r="C92" s="189"/>
      <c r="D92" s="185" t="s">
        <v>241</v>
      </c>
      <c r="E92" s="190" t="s">
        <v>1</v>
      </c>
      <c r="F92" s="191" t="s">
        <v>705</v>
      </c>
      <c r="G92" s="189"/>
      <c r="H92" s="192">
        <v>50</v>
      </c>
      <c r="I92" s="193"/>
      <c r="J92" s="189"/>
      <c r="K92" s="189"/>
      <c r="L92" s="194"/>
      <c r="M92" s="195"/>
      <c r="N92" s="196"/>
      <c r="O92" s="196"/>
      <c r="P92" s="196"/>
      <c r="Q92" s="196"/>
      <c r="R92" s="196"/>
      <c r="S92" s="196"/>
      <c r="T92" s="197"/>
      <c r="AT92" s="198" t="s">
        <v>241</v>
      </c>
      <c r="AU92" s="198" t="s">
        <v>79</v>
      </c>
      <c r="AV92" s="11" t="s">
        <v>79</v>
      </c>
      <c r="AW92" s="11" t="s">
        <v>31</v>
      </c>
      <c r="AX92" s="11" t="s">
        <v>77</v>
      </c>
      <c r="AY92" s="198" t="s">
        <v>162</v>
      </c>
    </row>
    <row r="93" spans="2:65" s="1" customFormat="1" ht="16.5" customHeight="1">
      <c r="B93" s="32"/>
      <c r="C93" s="173" t="s">
        <v>177</v>
      </c>
      <c r="D93" s="173" t="s">
        <v>164</v>
      </c>
      <c r="E93" s="174" t="s">
        <v>341</v>
      </c>
      <c r="F93" s="175" t="s">
        <v>342</v>
      </c>
      <c r="G93" s="176" t="s">
        <v>180</v>
      </c>
      <c r="H93" s="177">
        <v>6</v>
      </c>
      <c r="I93" s="178"/>
      <c r="J93" s="179">
        <f>ROUND(I93*H93,2)</f>
        <v>0</v>
      </c>
      <c r="K93" s="175" t="s">
        <v>168</v>
      </c>
      <c r="L93" s="36"/>
      <c r="M93" s="180" t="s">
        <v>1</v>
      </c>
      <c r="N93" s="181" t="s">
        <v>40</v>
      </c>
      <c r="O93" s="58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AR93" s="15" t="s">
        <v>169</v>
      </c>
      <c r="AT93" s="15" t="s">
        <v>164</v>
      </c>
      <c r="AU93" s="15" t="s">
        <v>79</v>
      </c>
      <c r="AY93" s="15" t="s">
        <v>162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5" t="s">
        <v>77</v>
      </c>
      <c r="BK93" s="184">
        <f>ROUND(I93*H93,2)</f>
        <v>0</v>
      </c>
      <c r="BL93" s="15" t="s">
        <v>169</v>
      </c>
      <c r="BM93" s="15" t="s">
        <v>707</v>
      </c>
    </row>
    <row r="94" spans="2:65" s="1" customFormat="1">
      <c r="B94" s="32"/>
      <c r="C94" s="33"/>
      <c r="D94" s="185" t="s">
        <v>171</v>
      </c>
      <c r="E94" s="33"/>
      <c r="F94" s="186" t="s">
        <v>344</v>
      </c>
      <c r="G94" s="33"/>
      <c r="H94" s="33"/>
      <c r="I94" s="101"/>
      <c r="J94" s="33"/>
      <c r="K94" s="33"/>
      <c r="L94" s="36"/>
      <c r="M94" s="187"/>
      <c r="N94" s="58"/>
      <c r="O94" s="58"/>
      <c r="P94" s="58"/>
      <c r="Q94" s="58"/>
      <c r="R94" s="58"/>
      <c r="S94" s="58"/>
      <c r="T94" s="59"/>
      <c r="AT94" s="15" t="s">
        <v>171</v>
      </c>
      <c r="AU94" s="15" t="s">
        <v>79</v>
      </c>
    </row>
    <row r="95" spans="2:65" s="1" customFormat="1" ht="16.5" customHeight="1">
      <c r="B95" s="32"/>
      <c r="C95" s="173" t="s">
        <v>169</v>
      </c>
      <c r="D95" s="173" t="s">
        <v>164</v>
      </c>
      <c r="E95" s="174" t="s">
        <v>349</v>
      </c>
      <c r="F95" s="175" t="s">
        <v>350</v>
      </c>
      <c r="G95" s="176" t="s">
        <v>180</v>
      </c>
      <c r="H95" s="177">
        <v>6</v>
      </c>
      <c r="I95" s="178"/>
      <c r="J95" s="179">
        <f>ROUND(I95*H95,2)</f>
        <v>0</v>
      </c>
      <c r="K95" s="175" t="s">
        <v>267</v>
      </c>
      <c r="L95" s="36"/>
      <c r="M95" s="180" t="s">
        <v>1</v>
      </c>
      <c r="N95" s="181" t="s">
        <v>40</v>
      </c>
      <c r="O95" s="58"/>
      <c r="P95" s="182">
        <f>O95*H95</f>
        <v>0</v>
      </c>
      <c r="Q95" s="182">
        <v>5.0000000000000002E-5</v>
      </c>
      <c r="R95" s="182">
        <f>Q95*H95</f>
        <v>3.0000000000000003E-4</v>
      </c>
      <c r="S95" s="182">
        <v>0</v>
      </c>
      <c r="T95" s="183">
        <f>S95*H95</f>
        <v>0</v>
      </c>
      <c r="AR95" s="15" t="s">
        <v>169</v>
      </c>
      <c r="AT95" s="15" t="s">
        <v>164</v>
      </c>
      <c r="AU95" s="15" t="s">
        <v>79</v>
      </c>
      <c r="AY95" s="15" t="s">
        <v>162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5" t="s">
        <v>77</v>
      </c>
      <c r="BK95" s="184">
        <f>ROUND(I95*H95,2)</f>
        <v>0</v>
      </c>
      <c r="BL95" s="15" t="s">
        <v>169</v>
      </c>
      <c r="BM95" s="15" t="s">
        <v>708</v>
      </c>
    </row>
    <row r="96" spans="2:65" s="1" customFormat="1">
      <c r="B96" s="32"/>
      <c r="C96" s="33"/>
      <c r="D96" s="185" t="s">
        <v>171</v>
      </c>
      <c r="E96" s="33"/>
      <c r="F96" s="186" t="s">
        <v>352</v>
      </c>
      <c r="G96" s="33"/>
      <c r="H96" s="33"/>
      <c r="I96" s="101"/>
      <c r="J96" s="33"/>
      <c r="K96" s="33"/>
      <c r="L96" s="36"/>
      <c r="M96" s="187"/>
      <c r="N96" s="58"/>
      <c r="O96" s="58"/>
      <c r="P96" s="58"/>
      <c r="Q96" s="58"/>
      <c r="R96" s="58"/>
      <c r="S96" s="58"/>
      <c r="T96" s="59"/>
      <c r="AT96" s="15" t="s">
        <v>171</v>
      </c>
      <c r="AU96" s="15" t="s">
        <v>79</v>
      </c>
    </row>
    <row r="97" spans="2:65" s="1" customFormat="1" ht="16.5" customHeight="1">
      <c r="B97" s="32"/>
      <c r="C97" s="173" t="s">
        <v>187</v>
      </c>
      <c r="D97" s="173" t="s">
        <v>164</v>
      </c>
      <c r="E97" s="174" t="s">
        <v>183</v>
      </c>
      <c r="F97" s="175" t="s">
        <v>184</v>
      </c>
      <c r="G97" s="176" t="s">
        <v>180</v>
      </c>
      <c r="H97" s="177">
        <v>1</v>
      </c>
      <c r="I97" s="178"/>
      <c r="J97" s="179">
        <f>ROUND(I97*H97,2)</f>
        <v>0</v>
      </c>
      <c r="K97" s="175" t="s">
        <v>168</v>
      </c>
      <c r="L97" s="36"/>
      <c r="M97" s="180" t="s">
        <v>1</v>
      </c>
      <c r="N97" s="181" t="s">
        <v>40</v>
      </c>
      <c r="O97" s="58"/>
      <c r="P97" s="182">
        <f>O97*H97</f>
        <v>0</v>
      </c>
      <c r="Q97" s="182">
        <v>5.0000000000000002E-5</v>
      </c>
      <c r="R97" s="182">
        <f>Q97*H97</f>
        <v>5.0000000000000002E-5</v>
      </c>
      <c r="S97" s="182">
        <v>0</v>
      </c>
      <c r="T97" s="183">
        <f>S97*H97</f>
        <v>0</v>
      </c>
      <c r="AR97" s="15" t="s">
        <v>169</v>
      </c>
      <c r="AT97" s="15" t="s">
        <v>164</v>
      </c>
      <c r="AU97" s="15" t="s">
        <v>79</v>
      </c>
      <c r="AY97" s="15" t="s">
        <v>162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5" t="s">
        <v>77</v>
      </c>
      <c r="BK97" s="184">
        <f>ROUND(I97*H97,2)</f>
        <v>0</v>
      </c>
      <c r="BL97" s="15" t="s">
        <v>169</v>
      </c>
      <c r="BM97" s="15" t="s">
        <v>709</v>
      </c>
    </row>
    <row r="98" spans="2:65" s="1" customFormat="1">
      <c r="B98" s="32"/>
      <c r="C98" s="33"/>
      <c r="D98" s="185" t="s">
        <v>171</v>
      </c>
      <c r="E98" s="33"/>
      <c r="F98" s="186" t="s">
        <v>186</v>
      </c>
      <c r="G98" s="33"/>
      <c r="H98" s="33"/>
      <c r="I98" s="101"/>
      <c r="J98" s="33"/>
      <c r="K98" s="33"/>
      <c r="L98" s="36"/>
      <c r="M98" s="187"/>
      <c r="N98" s="58"/>
      <c r="O98" s="58"/>
      <c r="P98" s="58"/>
      <c r="Q98" s="58"/>
      <c r="R98" s="58"/>
      <c r="S98" s="58"/>
      <c r="T98" s="59"/>
      <c r="AT98" s="15" t="s">
        <v>171</v>
      </c>
      <c r="AU98" s="15" t="s">
        <v>79</v>
      </c>
    </row>
    <row r="99" spans="2:65" s="1" customFormat="1" ht="16.5" customHeight="1">
      <c r="B99" s="32"/>
      <c r="C99" s="173" t="s">
        <v>192</v>
      </c>
      <c r="D99" s="173" t="s">
        <v>164</v>
      </c>
      <c r="E99" s="174" t="s">
        <v>354</v>
      </c>
      <c r="F99" s="175" t="s">
        <v>355</v>
      </c>
      <c r="G99" s="176" t="s">
        <v>180</v>
      </c>
      <c r="H99" s="177">
        <v>6</v>
      </c>
      <c r="I99" s="178"/>
      <c r="J99" s="179">
        <f>ROUND(I99*H99,2)</f>
        <v>0</v>
      </c>
      <c r="K99" s="175" t="s">
        <v>267</v>
      </c>
      <c r="L99" s="36"/>
      <c r="M99" s="180" t="s">
        <v>1</v>
      </c>
      <c r="N99" s="181" t="s">
        <v>40</v>
      </c>
      <c r="O99" s="58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AR99" s="15" t="s">
        <v>169</v>
      </c>
      <c r="AT99" s="15" t="s">
        <v>164</v>
      </c>
      <c r="AU99" s="15" t="s">
        <v>79</v>
      </c>
      <c r="AY99" s="15" t="s">
        <v>162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5" t="s">
        <v>77</v>
      </c>
      <c r="BK99" s="184">
        <f>ROUND(I99*H99,2)</f>
        <v>0</v>
      </c>
      <c r="BL99" s="15" t="s">
        <v>169</v>
      </c>
      <c r="BM99" s="15" t="s">
        <v>710</v>
      </c>
    </row>
    <row r="100" spans="2:65" s="1" customFormat="1" ht="19.5">
      <c r="B100" s="32"/>
      <c r="C100" s="33"/>
      <c r="D100" s="185" t="s">
        <v>171</v>
      </c>
      <c r="E100" s="33"/>
      <c r="F100" s="186" t="s">
        <v>357</v>
      </c>
      <c r="G100" s="33"/>
      <c r="H100" s="33"/>
      <c r="I100" s="101"/>
      <c r="J100" s="33"/>
      <c r="K100" s="33"/>
      <c r="L100" s="36"/>
      <c r="M100" s="187"/>
      <c r="N100" s="58"/>
      <c r="O100" s="58"/>
      <c r="P100" s="58"/>
      <c r="Q100" s="58"/>
      <c r="R100" s="58"/>
      <c r="S100" s="58"/>
      <c r="T100" s="59"/>
      <c r="AT100" s="15" t="s">
        <v>171</v>
      </c>
      <c r="AU100" s="15" t="s">
        <v>79</v>
      </c>
    </row>
    <row r="101" spans="2:65" s="1" customFormat="1" ht="16.5" customHeight="1">
      <c r="B101" s="32"/>
      <c r="C101" s="173" t="s">
        <v>197</v>
      </c>
      <c r="D101" s="173" t="s">
        <v>164</v>
      </c>
      <c r="E101" s="174" t="s">
        <v>362</v>
      </c>
      <c r="F101" s="175" t="s">
        <v>363</v>
      </c>
      <c r="G101" s="176" t="s">
        <v>180</v>
      </c>
      <c r="H101" s="177">
        <v>6</v>
      </c>
      <c r="I101" s="178"/>
      <c r="J101" s="179">
        <f>ROUND(I101*H101,2)</f>
        <v>0</v>
      </c>
      <c r="K101" s="175" t="s">
        <v>267</v>
      </c>
      <c r="L101" s="36"/>
      <c r="M101" s="180" t="s">
        <v>1</v>
      </c>
      <c r="N101" s="181" t="s">
        <v>40</v>
      </c>
      <c r="O101" s="58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AR101" s="15" t="s">
        <v>169</v>
      </c>
      <c r="AT101" s="15" t="s">
        <v>164</v>
      </c>
      <c r="AU101" s="15" t="s">
        <v>79</v>
      </c>
      <c r="AY101" s="15" t="s">
        <v>162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5" t="s">
        <v>77</v>
      </c>
      <c r="BK101" s="184">
        <f>ROUND(I101*H101,2)</f>
        <v>0</v>
      </c>
      <c r="BL101" s="15" t="s">
        <v>169</v>
      </c>
      <c r="BM101" s="15" t="s">
        <v>711</v>
      </c>
    </row>
    <row r="102" spans="2:65" s="1" customFormat="1" ht="19.5">
      <c r="B102" s="32"/>
      <c r="C102" s="33"/>
      <c r="D102" s="185" t="s">
        <v>171</v>
      </c>
      <c r="E102" s="33"/>
      <c r="F102" s="186" t="s">
        <v>365</v>
      </c>
      <c r="G102" s="33"/>
      <c r="H102" s="33"/>
      <c r="I102" s="101"/>
      <c r="J102" s="33"/>
      <c r="K102" s="33"/>
      <c r="L102" s="36"/>
      <c r="M102" s="187"/>
      <c r="N102" s="58"/>
      <c r="O102" s="58"/>
      <c r="P102" s="58"/>
      <c r="Q102" s="58"/>
      <c r="R102" s="58"/>
      <c r="S102" s="58"/>
      <c r="T102" s="59"/>
      <c r="AT102" s="15" t="s">
        <v>171</v>
      </c>
      <c r="AU102" s="15" t="s">
        <v>79</v>
      </c>
    </row>
    <row r="103" spans="2:65" s="1" customFormat="1" ht="16.5" customHeight="1">
      <c r="B103" s="32"/>
      <c r="C103" s="173" t="s">
        <v>202</v>
      </c>
      <c r="D103" s="173" t="s">
        <v>164</v>
      </c>
      <c r="E103" s="174" t="s">
        <v>366</v>
      </c>
      <c r="F103" s="175" t="s">
        <v>367</v>
      </c>
      <c r="G103" s="176" t="s">
        <v>180</v>
      </c>
      <c r="H103" s="177">
        <v>6</v>
      </c>
      <c r="I103" s="178"/>
      <c r="J103" s="179">
        <f>ROUND(I103*H103,2)</f>
        <v>0</v>
      </c>
      <c r="K103" s="175" t="s">
        <v>168</v>
      </c>
      <c r="L103" s="36"/>
      <c r="M103" s="180" t="s">
        <v>1</v>
      </c>
      <c r="N103" s="181" t="s">
        <v>40</v>
      </c>
      <c r="O103" s="58"/>
      <c r="P103" s="182">
        <f>O103*H103</f>
        <v>0</v>
      </c>
      <c r="Q103" s="182">
        <v>2.7E-4</v>
      </c>
      <c r="R103" s="182">
        <f>Q103*H103</f>
        <v>1.6199999999999999E-3</v>
      </c>
      <c r="S103" s="182">
        <v>0</v>
      </c>
      <c r="T103" s="183">
        <f>S103*H103</f>
        <v>0</v>
      </c>
      <c r="AR103" s="15" t="s">
        <v>169</v>
      </c>
      <c r="AT103" s="15" t="s">
        <v>164</v>
      </c>
      <c r="AU103" s="15" t="s">
        <v>79</v>
      </c>
      <c r="AY103" s="15" t="s">
        <v>162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5" t="s">
        <v>77</v>
      </c>
      <c r="BK103" s="184">
        <f>ROUND(I103*H103,2)</f>
        <v>0</v>
      </c>
      <c r="BL103" s="15" t="s">
        <v>169</v>
      </c>
      <c r="BM103" s="15" t="s">
        <v>712</v>
      </c>
    </row>
    <row r="104" spans="2:65" s="1" customFormat="1">
      <c r="B104" s="32"/>
      <c r="C104" s="33"/>
      <c r="D104" s="185" t="s">
        <v>171</v>
      </c>
      <c r="E104" s="33"/>
      <c r="F104" s="186" t="s">
        <v>369</v>
      </c>
      <c r="G104" s="33"/>
      <c r="H104" s="33"/>
      <c r="I104" s="101"/>
      <c r="J104" s="33"/>
      <c r="K104" s="33"/>
      <c r="L104" s="36"/>
      <c r="M104" s="187"/>
      <c r="N104" s="58"/>
      <c r="O104" s="58"/>
      <c r="P104" s="58"/>
      <c r="Q104" s="58"/>
      <c r="R104" s="58"/>
      <c r="S104" s="58"/>
      <c r="T104" s="59"/>
      <c r="AT104" s="15" t="s">
        <v>171</v>
      </c>
      <c r="AU104" s="15" t="s">
        <v>79</v>
      </c>
    </row>
    <row r="105" spans="2:65" s="1" customFormat="1" ht="16.5" customHeight="1">
      <c r="B105" s="32"/>
      <c r="C105" s="173" t="s">
        <v>207</v>
      </c>
      <c r="D105" s="173" t="s">
        <v>164</v>
      </c>
      <c r="E105" s="174" t="s">
        <v>198</v>
      </c>
      <c r="F105" s="175" t="s">
        <v>199</v>
      </c>
      <c r="G105" s="176" t="s">
        <v>180</v>
      </c>
      <c r="H105" s="177">
        <v>1</v>
      </c>
      <c r="I105" s="178"/>
      <c r="J105" s="179">
        <f>ROUND(I105*H105,2)</f>
        <v>0</v>
      </c>
      <c r="K105" s="175" t="s">
        <v>168</v>
      </c>
      <c r="L105" s="36"/>
      <c r="M105" s="180" t="s">
        <v>1</v>
      </c>
      <c r="N105" s="181" t="s">
        <v>40</v>
      </c>
      <c r="O105" s="58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AR105" s="15" t="s">
        <v>169</v>
      </c>
      <c r="AT105" s="15" t="s">
        <v>164</v>
      </c>
      <c r="AU105" s="15" t="s">
        <v>79</v>
      </c>
      <c r="AY105" s="15" t="s">
        <v>162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5" t="s">
        <v>77</v>
      </c>
      <c r="BK105" s="184">
        <f>ROUND(I105*H105,2)</f>
        <v>0</v>
      </c>
      <c r="BL105" s="15" t="s">
        <v>169</v>
      </c>
      <c r="BM105" s="15" t="s">
        <v>713</v>
      </c>
    </row>
    <row r="106" spans="2:65" s="1" customFormat="1" ht="19.5">
      <c r="B106" s="32"/>
      <c r="C106" s="33"/>
      <c r="D106" s="185" t="s">
        <v>171</v>
      </c>
      <c r="E106" s="33"/>
      <c r="F106" s="186" t="s">
        <v>201</v>
      </c>
      <c r="G106" s="33"/>
      <c r="H106" s="33"/>
      <c r="I106" s="101"/>
      <c r="J106" s="33"/>
      <c r="K106" s="33"/>
      <c r="L106" s="36"/>
      <c r="M106" s="187"/>
      <c r="N106" s="58"/>
      <c r="O106" s="58"/>
      <c r="P106" s="58"/>
      <c r="Q106" s="58"/>
      <c r="R106" s="58"/>
      <c r="S106" s="58"/>
      <c r="T106" s="59"/>
      <c r="AT106" s="15" t="s">
        <v>171</v>
      </c>
      <c r="AU106" s="15" t="s">
        <v>79</v>
      </c>
    </row>
    <row r="107" spans="2:65" s="1" customFormat="1" ht="16.5" customHeight="1">
      <c r="B107" s="32"/>
      <c r="C107" s="173" t="s">
        <v>104</v>
      </c>
      <c r="D107" s="173" t="s">
        <v>164</v>
      </c>
      <c r="E107" s="174" t="s">
        <v>203</v>
      </c>
      <c r="F107" s="175" t="s">
        <v>204</v>
      </c>
      <c r="G107" s="176" t="s">
        <v>180</v>
      </c>
      <c r="H107" s="177">
        <v>1</v>
      </c>
      <c r="I107" s="178"/>
      <c r="J107" s="179">
        <f>ROUND(I107*H107,2)</f>
        <v>0</v>
      </c>
      <c r="K107" s="175" t="s">
        <v>168</v>
      </c>
      <c r="L107" s="36"/>
      <c r="M107" s="180" t="s">
        <v>1</v>
      </c>
      <c r="N107" s="181" t="s">
        <v>40</v>
      </c>
      <c r="O107" s="58"/>
      <c r="P107" s="182">
        <f>O107*H107</f>
        <v>0</v>
      </c>
      <c r="Q107" s="182">
        <v>5.2999999999999998E-4</v>
      </c>
      <c r="R107" s="182">
        <f>Q107*H107</f>
        <v>5.2999999999999998E-4</v>
      </c>
      <c r="S107" s="182">
        <v>0</v>
      </c>
      <c r="T107" s="183">
        <f>S107*H107</f>
        <v>0</v>
      </c>
      <c r="AR107" s="15" t="s">
        <v>169</v>
      </c>
      <c r="AT107" s="15" t="s">
        <v>164</v>
      </c>
      <c r="AU107" s="15" t="s">
        <v>79</v>
      </c>
      <c r="AY107" s="15" t="s">
        <v>162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5" t="s">
        <v>77</v>
      </c>
      <c r="BK107" s="184">
        <f>ROUND(I107*H107,2)</f>
        <v>0</v>
      </c>
      <c r="BL107" s="15" t="s">
        <v>169</v>
      </c>
      <c r="BM107" s="15" t="s">
        <v>714</v>
      </c>
    </row>
    <row r="108" spans="2:65" s="1" customFormat="1">
      <c r="B108" s="32"/>
      <c r="C108" s="33"/>
      <c r="D108" s="185" t="s">
        <v>171</v>
      </c>
      <c r="E108" s="33"/>
      <c r="F108" s="186" t="s">
        <v>206</v>
      </c>
      <c r="G108" s="33"/>
      <c r="H108" s="33"/>
      <c r="I108" s="101"/>
      <c r="J108" s="33"/>
      <c r="K108" s="33"/>
      <c r="L108" s="36"/>
      <c r="M108" s="187"/>
      <c r="N108" s="58"/>
      <c r="O108" s="58"/>
      <c r="P108" s="58"/>
      <c r="Q108" s="58"/>
      <c r="R108" s="58"/>
      <c r="S108" s="58"/>
      <c r="T108" s="59"/>
      <c r="AT108" s="15" t="s">
        <v>171</v>
      </c>
      <c r="AU108" s="15" t="s">
        <v>79</v>
      </c>
    </row>
    <row r="109" spans="2:65" s="1" customFormat="1" ht="16.5" customHeight="1">
      <c r="B109" s="32"/>
      <c r="C109" s="173" t="s">
        <v>107</v>
      </c>
      <c r="D109" s="173" t="s">
        <v>164</v>
      </c>
      <c r="E109" s="174" t="s">
        <v>372</v>
      </c>
      <c r="F109" s="175" t="s">
        <v>373</v>
      </c>
      <c r="G109" s="176" t="s">
        <v>180</v>
      </c>
      <c r="H109" s="177">
        <v>6</v>
      </c>
      <c r="I109" s="178"/>
      <c r="J109" s="179">
        <f>ROUND(I109*H109,2)</f>
        <v>0</v>
      </c>
      <c r="K109" s="175" t="s">
        <v>168</v>
      </c>
      <c r="L109" s="36"/>
      <c r="M109" s="180" t="s">
        <v>1</v>
      </c>
      <c r="N109" s="181" t="s">
        <v>40</v>
      </c>
      <c r="O109" s="58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AR109" s="15" t="s">
        <v>222</v>
      </c>
      <c r="AT109" s="15" t="s">
        <v>164</v>
      </c>
      <c r="AU109" s="15" t="s">
        <v>79</v>
      </c>
      <c r="AY109" s="15" t="s">
        <v>162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5" t="s">
        <v>77</v>
      </c>
      <c r="BK109" s="184">
        <f>ROUND(I109*H109,2)</f>
        <v>0</v>
      </c>
      <c r="BL109" s="15" t="s">
        <v>222</v>
      </c>
      <c r="BM109" s="15" t="s">
        <v>715</v>
      </c>
    </row>
    <row r="110" spans="2:65" s="1" customFormat="1" ht="19.5">
      <c r="B110" s="32"/>
      <c r="C110" s="33"/>
      <c r="D110" s="185" t="s">
        <v>171</v>
      </c>
      <c r="E110" s="33"/>
      <c r="F110" s="186" t="s">
        <v>375</v>
      </c>
      <c r="G110" s="33"/>
      <c r="H110" s="33"/>
      <c r="I110" s="101"/>
      <c r="J110" s="33"/>
      <c r="K110" s="33"/>
      <c r="L110" s="36"/>
      <c r="M110" s="187"/>
      <c r="N110" s="58"/>
      <c r="O110" s="58"/>
      <c r="P110" s="58"/>
      <c r="Q110" s="58"/>
      <c r="R110" s="58"/>
      <c r="S110" s="58"/>
      <c r="T110" s="59"/>
      <c r="AT110" s="15" t="s">
        <v>171</v>
      </c>
      <c r="AU110" s="15" t="s">
        <v>79</v>
      </c>
    </row>
    <row r="111" spans="2:65" s="1" customFormat="1" ht="16.5" customHeight="1">
      <c r="B111" s="32"/>
      <c r="C111" s="173" t="s">
        <v>110</v>
      </c>
      <c r="D111" s="173" t="s">
        <v>164</v>
      </c>
      <c r="E111" s="174" t="s">
        <v>216</v>
      </c>
      <c r="F111" s="175" t="s">
        <v>217</v>
      </c>
      <c r="G111" s="176" t="s">
        <v>180</v>
      </c>
      <c r="H111" s="177">
        <v>1</v>
      </c>
      <c r="I111" s="178"/>
      <c r="J111" s="179">
        <f>ROUND(I111*H111,2)</f>
        <v>0</v>
      </c>
      <c r="K111" s="175" t="s">
        <v>168</v>
      </c>
      <c r="L111" s="36"/>
      <c r="M111" s="180" t="s">
        <v>1</v>
      </c>
      <c r="N111" s="181" t="s">
        <v>40</v>
      </c>
      <c r="O111" s="58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AR111" s="15" t="s">
        <v>222</v>
      </c>
      <c r="AT111" s="15" t="s">
        <v>164</v>
      </c>
      <c r="AU111" s="15" t="s">
        <v>79</v>
      </c>
      <c r="AY111" s="15" t="s">
        <v>162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5" t="s">
        <v>77</v>
      </c>
      <c r="BK111" s="184">
        <f>ROUND(I111*H111,2)</f>
        <v>0</v>
      </c>
      <c r="BL111" s="15" t="s">
        <v>222</v>
      </c>
      <c r="BM111" s="15" t="s">
        <v>716</v>
      </c>
    </row>
    <row r="112" spans="2:65" s="1" customFormat="1" ht="19.5">
      <c r="B112" s="32"/>
      <c r="C112" s="33"/>
      <c r="D112" s="185" t="s">
        <v>171</v>
      </c>
      <c r="E112" s="33"/>
      <c r="F112" s="186" t="s">
        <v>219</v>
      </c>
      <c r="G112" s="33"/>
      <c r="H112" s="33"/>
      <c r="I112" s="101"/>
      <c r="J112" s="33"/>
      <c r="K112" s="33"/>
      <c r="L112" s="36"/>
      <c r="M112" s="187"/>
      <c r="N112" s="58"/>
      <c r="O112" s="58"/>
      <c r="P112" s="58"/>
      <c r="Q112" s="58"/>
      <c r="R112" s="58"/>
      <c r="S112" s="58"/>
      <c r="T112" s="59"/>
      <c r="AT112" s="15" t="s">
        <v>171</v>
      </c>
      <c r="AU112" s="15" t="s">
        <v>79</v>
      </c>
    </row>
    <row r="113" spans="2:65" s="1" customFormat="1" ht="16.5" customHeight="1">
      <c r="B113" s="32"/>
      <c r="C113" s="173" t="s">
        <v>113</v>
      </c>
      <c r="D113" s="173" t="s">
        <v>164</v>
      </c>
      <c r="E113" s="174" t="s">
        <v>377</v>
      </c>
      <c r="F113" s="175" t="s">
        <v>378</v>
      </c>
      <c r="G113" s="176" t="s">
        <v>238</v>
      </c>
      <c r="H113" s="177">
        <v>7.92</v>
      </c>
      <c r="I113" s="178"/>
      <c r="J113" s="179">
        <f>ROUND(I113*H113,2)</f>
        <v>0</v>
      </c>
      <c r="K113" s="175" t="s">
        <v>168</v>
      </c>
      <c r="L113" s="36"/>
      <c r="M113" s="180" t="s">
        <v>1</v>
      </c>
      <c r="N113" s="181" t="s">
        <v>40</v>
      </c>
      <c r="O113" s="58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AR113" s="15" t="s">
        <v>169</v>
      </c>
      <c r="AT113" s="15" t="s">
        <v>164</v>
      </c>
      <c r="AU113" s="15" t="s">
        <v>79</v>
      </c>
      <c r="AY113" s="15" t="s">
        <v>162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5" t="s">
        <v>77</v>
      </c>
      <c r="BK113" s="184">
        <f>ROUND(I113*H113,2)</f>
        <v>0</v>
      </c>
      <c r="BL113" s="15" t="s">
        <v>169</v>
      </c>
      <c r="BM113" s="15" t="s">
        <v>717</v>
      </c>
    </row>
    <row r="114" spans="2:65" s="1" customFormat="1" ht="19.5">
      <c r="B114" s="32"/>
      <c r="C114" s="33"/>
      <c r="D114" s="185" t="s">
        <v>171</v>
      </c>
      <c r="E114" s="33"/>
      <c r="F114" s="186" t="s">
        <v>380</v>
      </c>
      <c r="G114" s="33"/>
      <c r="H114" s="33"/>
      <c r="I114" s="101"/>
      <c r="J114" s="33"/>
      <c r="K114" s="33"/>
      <c r="L114" s="36"/>
      <c r="M114" s="187"/>
      <c r="N114" s="58"/>
      <c r="O114" s="58"/>
      <c r="P114" s="58"/>
      <c r="Q114" s="58"/>
      <c r="R114" s="58"/>
      <c r="S114" s="58"/>
      <c r="T114" s="59"/>
      <c r="AT114" s="15" t="s">
        <v>171</v>
      </c>
      <c r="AU114" s="15" t="s">
        <v>79</v>
      </c>
    </row>
    <row r="115" spans="2:65" s="11" customFormat="1">
      <c r="B115" s="188"/>
      <c r="C115" s="189"/>
      <c r="D115" s="185" t="s">
        <v>241</v>
      </c>
      <c r="E115" s="190" t="s">
        <v>1</v>
      </c>
      <c r="F115" s="191" t="s">
        <v>685</v>
      </c>
      <c r="G115" s="189"/>
      <c r="H115" s="192">
        <v>7.92</v>
      </c>
      <c r="I115" s="193"/>
      <c r="J115" s="189"/>
      <c r="K115" s="189"/>
      <c r="L115" s="194"/>
      <c r="M115" s="195"/>
      <c r="N115" s="196"/>
      <c r="O115" s="196"/>
      <c r="P115" s="196"/>
      <c r="Q115" s="196"/>
      <c r="R115" s="196"/>
      <c r="S115" s="196"/>
      <c r="T115" s="197"/>
      <c r="AT115" s="198" t="s">
        <v>241</v>
      </c>
      <c r="AU115" s="198" t="s">
        <v>79</v>
      </c>
      <c r="AV115" s="11" t="s">
        <v>79</v>
      </c>
      <c r="AW115" s="11" t="s">
        <v>31</v>
      </c>
      <c r="AX115" s="11" t="s">
        <v>77</v>
      </c>
      <c r="AY115" s="198" t="s">
        <v>162</v>
      </c>
    </row>
    <row r="116" spans="2:65" s="10" customFormat="1" ht="20.85" customHeight="1">
      <c r="B116" s="157"/>
      <c r="C116" s="158"/>
      <c r="D116" s="159" t="s">
        <v>68</v>
      </c>
      <c r="E116" s="171" t="s">
        <v>79</v>
      </c>
      <c r="F116" s="171" t="s">
        <v>225</v>
      </c>
      <c r="G116" s="158"/>
      <c r="H116" s="158"/>
      <c r="I116" s="161"/>
      <c r="J116" s="172">
        <f>BK116</f>
        <v>0</v>
      </c>
      <c r="K116" s="158"/>
      <c r="L116" s="163"/>
      <c r="M116" s="164"/>
      <c r="N116" s="165"/>
      <c r="O116" s="165"/>
      <c r="P116" s="166">
        <f>SUM(P117:P126)</f>
        <v>0</v>
      </c>
      <c r="Q116" s="165"/>
      <c r="R116" s="166">
        <f>SUM(R117:R126)</f>
        <v>1.6416000000000004E-2</v>
      </c>
      <c r="S116" s="165"/>
      <c r="T116" s="167">
        <f>SUM(T117:T126)</f>
        <v>0</v>
      </c>
      <c r="AR116" s="168" t="s">
        <v>77</v>
      </c>
      <c r="AT116" s="169" t="s">
        <v>68</v>
      </c>
      <c r="AU116" s="169" t="s">
        <v>79</v>
      </c>
      <c r="AY116" s="168" t="s">
        <v>162</v>
      </c>
      <c r="BK116" s="170">
        <f>SUM(BK117:BK126)</f>
        <v>0</v>
      </c>
    </row>
    <row r="117" spans="2:65" s="1" customFormat="1" ht="16.5" customHeight="1">
      <c r="B117" s="32"/>
      <c r="C117" s="173" t="s">
        <v>116</v>
      </c>
      <c r="D117" s="173" t="s">
        <v>164</v>
      </c>
      <c r="E117" s="174" t="s">
        <v>226</v>
      </c>
      <c r="F117" s="175" t="s">
        <v>227</v>
      </c>
      <c r="G117" s="176" t="s">
        <v>228</v>
      </c>
      <c r="H117" s="177">
        <v>120</v>
      </c>
      <c r="I117" s="178"/>
      <c r="J117" s="179">
        <f>ROUND(I117*H117,2)</f>
        <v>0</v>
      </c>
      <c r="K117" s="175" t="s">
        <v>168</v>
      </c>
      <c r="L117" s="36"/>
      <c r="M117" s="180" t="s">
        <v>1</v>
      </c>
      <c r="N117" s="181" t="s">
        <v>40</v>
      </c>
      <c r="O117" s="58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AR117" s="15" t="s">
        <v>169</v>
      </c>
      <c r="AT117" s="15" t="s">
        <v>164</v>
      </c>
      <c r="AU117" s="15" t="s">
        <v>177</v>
      </c>
      <c r="AY117" s="15" t="s">
        <v>162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5" t="s">
        <v>77</v>
      </c>
      <c r="BK117" s="184">
        <f>ROUND(I117*H117,2)</f>
        <v>0</v>
      </c>
      <c r="BL117" s="15" t="s">
        <v>169</v>
      </c>
      <c r="BM117" s="15" t="s">
        <v>718</v>
      </c>
    </row>
    <row r="118" spans="2:65" s="1" customFormat="1">
      <c r="B118" s="32"/>
      <c r="C118" s="33"/>
      <c r="D118" s="185" t="s">
        <v>171</v>
      </c>
      <c r="E118" s="33"/>
      <c r="F118" s="186" t="s">
        <v>230</v>
      </c>
      <c r="G118" s="33"/>
      <c r="H118" s="33"/>
      <c r="I118" s="101"/>
      <c r="J118" s="33"/>
      <c r="K118" s="33"/>
      <c r="L118" s="36"/>
      <c r="M118" s="187"/>
      <c r="N118" s="58"/>
      <c r="O118" s="58"/>
      <c r="P118" s="58"/>
      <c r="Q118" s="58"/>
      <c r="R118" s="58"/>
      <c r="S118" s="58"/>
      <c r="T118" s="59"/>
      <c r="AT118" s="15" t="s">
        <v>171</v>
      </c>
      <c r="AU118" s="15" t="s">
        <v>177</v>
      </c>
    </row>
    <row r="119" spans="2:65" s="1" customFormat="1" ht="16.5" customHeight="1">
      <c r="B119" s="32"/>
      <c r="C119" s="173" t="s">
        <v>8</v>
      </c>
      <c r="D119" s="173" t="s">
        <v>164</v>
      </c>
      <c r="E119" s="174" t="s">
        <v>231</v>
      </c>
      <c r="F119" s="175" t="s">
        <v>232</v>
      </c>
      <c r="G119" s="176" t="s">
        <v>233</v>
      </c>
      <c r="H119" s="177">
        <v>30</v>
      </c>
      <c r="I119" s="178"/>
      <c r="J119" s="179">
        <f>ROUND(I119*H119,2)</f>
        <v>0</v>
      </c>
      <c r="K119" s="175" t="s">
        <v>168</v>
      </c>
      <c r="L119" s="36"/>
      <c r="M119" s="180" t="s">
        <v>1</v>
      </c>
      <c r="N119" s="181" t="s">
        <v>40</v>
      </c>
      <c r="O119" s="58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AR119" s="15" t="s">
        <v>169</v>
      </c>
      <c r="AT119" s="15" t="s">
        <v>164</v>
      </c>
      <c r="AU119" s="15" t="s">
        <v>177</v>
      </c>
      <c r="AY119" s="15" t="s">
        <v>162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5" t="s">
        <v>77</v>
      </c>
      <c r="BK119" s="184">
        <f>ROUND(I119*H119,2)</f>
        <v>0</v>
      </c>
      <c r="BL119" s="15" t="s">
        <v>169</v>
      </c>
      <c r="BM119" s="15" t="s">
        <v>719</v>
      </c>
    </row>
    <row r="120" spans="2:65" s="1" customFormat="1">
      <c r="B120" s="32"/>
      <c r="C120" s="33"/>
      <c r="D120" s="185" t="s">
        <v>171</v>
      </c>
      <c r="E120" s="33"/>
      <c r="F120" s="186" t="s">
        <v>235</v>
      </c>
      <c r="G120" s="33"/>
      <c r="H120" s="33"/>
      <c r="I120" s="101"/>
      <c r="J120" s="33"/>
      <c r="K120" s="33"/>
      <c r="L120" s="36"/>
      <c r="M120" s="187"/>
      <c r="N120" s="58"/>
      <c r="O120" s="58"/>
      <c r="P120" s="58"/>
      <c r="Q120" s="58"/>
      <c r="R120" s="58"/>
      <c r="S120" s="58"/>
      <c r="T120" s="59"/>
      <c r="AT120" s="15" t="s">
        <v>171</v>
      </c>
      <c r="AU120" s="15" t="s">
        <v>177</v>
      </c>
    </row>
    <row r="121" spans="2:65" s="1" customFormat="1" ht="16.5" customHeight="1">
      <c r="B121" s="32"/>
      <c r="C121" s="173" t="s">
        <v>121</v>
      </c>
      <c r="D121" s="173" t="s">
        <v>164</v>
      </c>
      <c r="E121" s="174" t="s">
        <v>236</v>
      </c>
      <c r="F121" s="175" t="s">
        <v>237</v>
      </c>
      <c r="G121" s="176" t="s">
        <v>238</v>
      </c>
      <c r="H121" s="177">
        <v>13.5</v>
      </c>
      <c r="I121" s="178"/>
      <c r="J121" s="179">
        <f>ROUND(I121*H121,2)</f>
        <v>0</v>
      </c>
      <c r="K121" s="175" t="s">
        <v>168</v>
      </c>
      <c r="L121" s="36"/>
      <c r="M121" s="180" t="s">
        <v>1</v>
      </c>
      <c r="N121" s="181" t="s">
        <v>40</v>
      </c>
      <c r="O121" s="58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AR121" s="15" t="s">
        <v>169</v>
      </c>
      <c r="AT121" s="15" t="s">
        <v>164</v>
      </c>
      <c r="AU121" s="15" t="s">
        <v>177</v>
      </c>
      <c r="AY121" s="15" t="s">
        <v>162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5" t="s">
        <v>77</v>
      </c>
      <c r="BK121" s="184">
        <f>ROUND(I121*H121,2)</f>
        <v>0</v>
      </c>
      <c r="BL121" s="15" t="s">
        <v>169</v>
      </c>
      <c r="BM121" s="15" t="s">
        <v>720</v>
      </c>
    </row>
    <row r="122" spans="2:65" s="1" customFormat="1">
      <c r="B122" s="32"/>
      <c r="C122" s="33"/>
      <c r="D122" s="185" t="s">
        <v>171</v>
      </c>
      <c r="E122" s="33"/>
      <c r="F122" s="186" t="s">
        <v>240</v>
      </c>
      <c r="G122" s="33"/>
      <c r="H122" s="33"/>
      <c r="I122" s="101"/>
      <c r="J122" s="33"/>
      <c r="K122" s="33"/>
      <c r="L122" s="36"/>
      <c r="M122" s="187"/>
      <c r="N122" s="58"/>
      <c r="O122" s="58"/>
      <c r="P122" s="58"/>
      <c r="Q122" s="58"/>
      <c r="R122" s="58"/>
      <c r="S122" s="58"/>
      <c r="T122" s="59"/>
      <c r="AT122" s="15" t="s">
        <v>171</v>
      </c>
      <c r="AU122" s="15" t="s">
        <v>177</v>
      </c>
    </row>
    <row r="123" spans="2:65" s="11" customFormat="1">
      <c r="B123" s="188"/>
      <c r="C123" s="189"/>
      <c r="D123" s="185" t="s">
        <v>241</v>
      </c>
      <c r="E123" s="190" t="s">
        <v>1</v>
      </c>
      <c r="F123" s="191" t="s">
        <v>721</v>
      </c>
      <c r="G123" s="189"/>
      <c r="H123" s="192">
        <v>13.5</v>
      </c>
      <c r="I123" s="193"/>
      <c r="J123" s="189"/>
      <c r="K123" s="189"/>
      <c r="L123" s="194"/>
      <c r="M123" s="195"/>
      <c r="N123" s="196"/>
      <c r="O123" s="196"/>
      <c r="P123" s="196"/>
      <c r="Q123" s="196"/>
      <c r="R123" s="196"/>
      <c r="S123" s="196"/>
      <c r="T123" s="197"/>
      <c r="AT123" s="198" t="s">
        <v>241</v>
      </c>
      <c r="AU123" s="198" t="s">
        <v>177</v>
      </c>
      <c r="AV123" s="11" t="s">
        <v>79</v>
      </c>
      <c r="AW123" s="11" t="s">
        <v>31</v>
      </c>
      <c r="AX123" s="11" t="s">
        <v>77</v>
      </c>
      <c r="AY123" s="198" t="s">
        <v>162</v>
      </c>
    </row>
    <row r="124" spans="2:65" s="1" customFormat="1" ht="16.5" customHeight="1">
      <c r="B124" s="32"/>
      <c r="C124" s="199" t="s">
        <v>124</v>
      </c>
      <c r="D124" s="199" t="s">
        <v>243</v>
      </c>
      <c r="E124" s="200" t="s">
        <v>244</v>
      </c>
      <c r="F124" s="201" t="s">
        <v>245</v>
      </c>
      <c r="G124" s="202" t="s">
        <v>167</v>
      </c>
      <c r="H124" s="203">
        <v>21.6</v>
      </c>
      <c r="I124" s="204"/>
      <c r="J124" s="205">
        <f>ROUND(I124*H124,2)</f>
        <v>0</v>
      </c>
      <c r="K124" s="201" t="s">
        <v>168</v>
      </c>
      <c r="L124" s="206"/>
      <c r="M124" s="207" t="s">
        <v>1</v>
      </c>
      <c r="N124" s="208" t="s">
        <v>40</v>
      </c>
      <c r="O124" s="58"/>
      <c r="P124" s="182">
        <f>O124*H124</f>
        <v>0</v>
      </c>
      <c r="Q124" s="182">
        <v>7.6000000000000004E-4</v>
      </c>
      <c r="R124" s="182">
        <f>Q124*H124</f>
        <v>1.6416000000000004E-2</v>
      </c>
      <c r="S124" s="182">
        <v>0</v>
      </c>
      <c r="T124" s="183">
        <f>S124*H124</f>
        <v>0</v>
      </c>
      <c r="AR124" s="15" t="s">
        <v>202</v>
      </c>
      <c r="AT124" s="15" t="s">
        <v>243</v>
      </c>
      <c r="AU124" s="15" t="s">
        <v>177</v>
      </c>
      <c r="AY124" s="15" t="s">
        <v>162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5" t="s">
        <v>77</v>
      </c>
      <c r="BK124" s="184">
        <f>ROUND(I124*H124,2)</f>
        <v>0</v>
      </c>
      <c r="BL124" s="15" t="s">
        <v>169</v>
      </c>
      <c r="BM124" s="15" t="s">
        <v>722</v>
      </c>
    </row>
    <row r="125" spans="2:65" s="1" customFormat="1">
      <c r="B125" s="32"/>
      <c r="C125" s="33"/>
      <c r="D125" s="185" t="s">
        <v>171</v>
      </c>
      <c r="E125" s="33"/>
      <c r="F125" s="186" t="s">
        <v>245</v>
      </c>
      <c r="G125" s="33"/>
      <c r="H125" s="33"/>
      <c r="I125" s="101"/>
      <c r="J125" s="33"/>
      <c r="K125" s="33"/>
      <c r="L125" s="36"/>
      <c r="M125" s="187"/>
      <c r="N125" s="58"/>
      <c r="O125" s="58"/>
      <c r="P125" s="58"/>
      <c r="Q125" s="58"/>
      <c r="R125" s="58"/>
      <c r="S125" s="58"/>
      <c r="T125" s="59"/>
      <c r="AT125" s="15" t="s">
        <v>171</v>
      </c>
      <c r="AU125" s="15" t="s">
        <v>177</v>
      </c>
    </row>
    <row r="126" spans="2:65" s="11" customFormat="1">
      <c r="B126" s="188"/>
      <c r="C126" s="189"/>
      <c r="D126" s="185" t="s">
        <v>241</v>
      </c>
      <c r="E126" s="190" t="s">
        <v>1</v>
      </c>
      <c r="F126" s="191" t="s">
        <v>723</v>
      </c>
      <c r="G126" s="189"/>
      <c r="H126" s="192">
        <v>21.6</v>
      </c>
      <c r="I126" s="193"/>
      <c r="J126" s="189"/>
      <c r="K126" s="189"/>
      <c r="L126" s="194"/>
      <c r="M126" s="195"/>
      <c r="N126" s="196"/>
      <c r="O126" s="196"/>
      <c r="P126" s="196"/>
      <c r="Q126" s="196"/>
      <c r="R126" s="196"/>
      <c r="S126" s="196"/>
      <c r="T126" s="197"/>
      <c r="AT126" s="198" t="s">
        <v>241</v>
      </c>
      <c r="AU126" s="198" t="s">
        <v>177</v>
      </c>
      <c r="AV126" s="11" t="s">
        <v>79</v>
      </c>
      <c r="AW126" s="11" t="s">
        <v>31</v>
      </c>
      <c r="AX126" s="11" t="s">
        <v>77</v>
      </c>
      <c r="AY126" s="198" t="s">
        <v>162</v>
      </c>
    </row>
    <row r="127" spans="2:65" s="10" customFormat="1" ht="20.85" customHeight="1">
      <c r="B127" s="157"/>
      <c r="C127" s="158"/>
      <c r="D127" s="159" t="s">
        <v>68</v>
      </c>
      <c r="E127" s="171" t="s">
        <v>177</v>
      </c>
      <c r="F127" s="171" t="s">
        <v>253</v>
      </c>
      <c r="G127" s="158"/>
      <c r="H127" s="158"/>
      <c r="I127" s="161"/>
      <c r="J127" s="172">
        <f>BK127</f>
        <v>0</v>
      </c>
      <c r="K127" s="158"/>
      <c r="L127" s="163"/>
      <c r="M127" s="164"/>
      <c r="N127" s="165"/>
      <c r="O127" s="165"/>
      <c r="P127" s="166">
        <f>SUM(P128:P145)</f>
        <v>0</v>
      </c>
      <c r="Q127" s="165"/>
      <c r="R127" s="166">
        <f>SUM(R128:R145)</f>
        <v>4.9319356000000001</v>
      </c>
      <c r="S127" s="165"/>
      <c r="T127" s="167">
        <f>SUM(T128:T145)</f>
        <v>0</v>
      </c>
      <c r="AR127" s="168" t="s">
        <v>77</v>
      </c>
      <c r="AT127" s="169" t="s">
        <v>68</v>
      </c>
      <c r="AU127" s="169" t="s">
        <v>79</v>
      </c>
      <c r="AY127" s="168" t="s">
        <v>162</v>
      </c>
      <c r="BK127" s="170">
        <f>SUM(BK128:BK145)</f>
        <v>0</v>
      </c>
    </row>
    <row r="128" spans="2:65" s="1" customFormat="1" ht="16.5" customHeight="1">
      <c r="B128" s="32"/>
      <c r="C128" s="173" t="s">
        <v>127</v>
      </c>
      <c r="D128" s="173" t="s">
        <v>164</v>
      </c>
      <c r="E128" s="174" t="s">
        <v>254</v>
      </c>
      <c r="F128" s="175" t="s">
        <v>255</v>
      </c>
      <c r="G128" s="176" t="s">
        <v>238</v>
      </c>
      <c r="H128" s="177">
        <v>0.54500000000000004</v>
      </c>
      <c r="I128" s="178"/>
      <c r="J128" s="179">
        <f>ROUND(I128*H128,2)</f>
        <v>0</v>
      </c>
      <c r="K128" s="175" t="s">
        <v>168</v>
      </c>
      <c r="L128" s="36"/>
      <c r="M128" s="180" t="s">
        <v>1</v>
      </c>
      <c r="N128" s="181" t="s">
        <v>40</v>
      </c>
      <c r="O128" s="58"/>
      <c r="P128" s="182">
        <f>O128*H128</f>
        <v>0</v>
      </c>
      <c r="Q128" s="182">
        <v>2.6619999999999999</v>
      </c>
      <c r="R128" s="182">
        <f>Q128*H128</f>
        <v>1.45079</v>
      </c>
      <c r="S128" s="182">
        <v>0</v>
      </c>
      <c r="T128" s="183">
        <f>S128*H128</f>
        <v>0</v>
      </c>
      <c r="AR128" s="15" t="s">
        <v>169</v>
      </c>
      <c r="AT128" s="15" t="s">
        <v>164</v>
      </c>
      <c r="AU128" s="15" t="s">
        <v>177</v>
      </c>
      <c r="AY128" s="15" t="s">
        <v>162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5" t="s">
        <v>77</v>
      </c>
      <c r="BK128" s="184">
        <f>ROUND(I128*H128,2)</f>
        <v>0</v>
      </c>
      <c r="BL128" s="15" t="s">
        <v>169</v>
      </c>
      <c r="BM128" s="15" t="s">
        <v>724</v>
      </c>
    </row>
    <row r="129" spans="2:65" s="1" customFormat="1" ht="19.5">
      <c r="B129" s="32"/>
      <c r="C129" s="33"/>
      <c r="D129" s="185" t="s">
        <v>171</v>
      </c>
      <c r="E129" s="33"/>
      <c r="F129" s="186" t="s">
        <v>257</v>
      </c>
      <c r="G129" s="33"/>
      <c r="H129" s="33"/>
      <c r="I129" s="101"/>
      <c r="J129" s="33"/>
      <c r="K129" s="33"/>
      <c r="L129" s="36"/>
      <c r="M129" s="187"/>
      <c r="N129" s="58"/>
      <c r="O129" s="58"/>
      <c r="P129" s="58"/>
      <c r="Q129" s="58"/>
      <c r="R129" s="58"/>
      <c r="S129" s="58"/>
      <c r="T129" s="59"/>
      <c r="AT129" s="15" t="s">
        <v>171</v>
      </c>
      <c r="AU129" s="15" t="s">
        <v>177</v>
      </c>
    </row>
    <row r="130" spans="2:65" s="11" customFormat="1">
      <c r="B130" s="188"/>
      <c r="C130" s="189"/>
      <c r="D130" s="185" t="s">
        <v>241</v>
      </c>
      <c r="E130" s="190" t="s">
        <v>1</v>
      </c>
      <c r="F130" s="191" t="s">
        <v>725</v>
      </c>
      <c r="G130" s="189"/>
      <c r="H130" s="192">
        <v>0.54500000000000004</v>
      </c>
      <c r="I130" s="193"/>
      <c r="J130" s="189"/>
      <c r="K130" s="189"/>
      <c r="L130" s="194"/>
      <c r="M130" s="195"/>
      <c r="N130" s="196"/>
      <c r="O130" s="196"/>
      <c r="P130" s="196"/>
      <c r="Q130" s="196"/>
      <c r="R130" s="196"/>
      <c r="S130" s="196"/>
      <c r="T130" s="197"/>
      <c r="AT130" s="198" t="s">
        <v>241</v>
      </c>
      <c r="AU130" s="198" t="s">
        <v>177</v>
      </c>
      <c r="AV130" s="11" t="s">
        <v>79</v>
      </c>
      <c r="AW130" s="11" t="s">
        <v>31</v>
      </c>
      <c r="AX130" s="11" t="s">
        <v>77</v>
      </c>
      <c r="AY130" s="198" t="s">
        <v>162</v>
      </c>
    </row>
    <row r="131" spans="2:65" s="1" customFormat="1" ht="16.5" customHeight="1">
      <c r="B131" s="32"/>
      <c r="C131" s="173" t="s">
        <v>130</v>
      </c>
      <c r="D131" s="173" t="s">
        <v>164</v>
      </c>
      <c r="E131" s="174" t="s">
        <v>259</v>
      </c>
      <c r="F131" s="175" t="s">
        <v>260</v>
      </c>
      <c r="G131" s="176" t="s">
        <v>167</v>
      </c>
      <c r="H131" s="177">
        <v>2</v>
      </c>
      <c r="I131" s="178"/>
      <c r="J131" s="179">
        <f>ROUND(I131*H131,2)</f>
        <v>0</v>
      </c>
      <c r="K131" s="175" t="s">
        <v>168</v>
      </c>
      <c r="L131" s="36"/>
      <c r="M131" s="180" t="s">
        <v>1</v>
      </c>
      <c r="N131" s="181" t="s">
        <v>40</v>
      </c>
      <c r="O131" s="58"/>
      <c r="P131" s="182">
        <f>O131*H131</f>
        <v>0</v>
      </c>
      <c r="Q131" s="182">
        <v>1.1152599999999999</v>
      </c>
      <c r="R131" s="182">
        <f>Q131*H131</f>
        <v>2.2305199999999998</v>
      </c>
      <c r="S131" s="182">
        <v>0</v>
      </c>
      <c r="T131" s="183">
        <f>S131*H131</f>
        <v>0</v>
      </c>
      <c r="AR131" s="15" t="s">
        <v>169</v>
      </c>
      <c r="AT131" s="15" t="s">
        <v>164</v>
      </c>
      <c r="AU131" s="15" t="s">
        <v>177</v>
      </c>
      <c r="AY131" s="15" t="s">
        <v>162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5" t="s">
        <v>77</v>
      </c>
      <c r="BK131" s="184">
        <f>ROUND(I131*H131,2)</f>
        <v>0</v>
      </c>
      <c r="BL131" s="15" t="s">
        <v>169</v>
      </c>
      <c r="BM131" s="15" t="s">
        <v>726</v>
      </c>
    </row>
    <row r="132" spans="2:65" s="1" customFormat="1" ht="19.5">
      <c r="B132" s="32"/>
      <c r="C132" s="33"/>
      <c r="D132" s="185" t="s">
        <v>171</v>
      </c>
      <c r="E132" s="33"/>
      <c r="F132" s="186" t="s">
        <v>262</v>
      </c>
      <c r="G132" s="33"/>
      <c r="H132" s="33"/>
      <c r="I132" s="101"/>
      <c r="J132" s="33"/>
      <c r="K132" s="33"/>
      <c r="L132" s="36"/>
      <c r="M132" s="187"/>
      <c r="N132" s="58"/>
      <c r="O132" s="58"/>
      <c r="P132" s="58"/>
      <c r="Q132" s="58"/>
      <c r="R132" s="58"/>
      <c r="S132" s="58"/>
      <c r="T132" s="59"/>
      <c r="AT132" s="15" t="s">
        <v>171</v>
      </c>
      <c r="AU132" s="15" t="s">
        <v>177</v>
      </c>
    </row>
    <row r="133" spans="2:65" s="11" customFormat="1">
      <c r="B133" s="188"/>
      <c r="C133" s="189"/>
      <c r="D133" s="185" t="s">
        <v>241</v>
      </c>
      <c r="E133" s="190" t="s">
        <v>1</v>
      </c>
      <c r="F133" s="191" t="s">
        <v>631</v>
      </c>
      <c r="G133" s="189"/>
      <c r="H133" s="192">
        <v>2</v>
      </c>
      <c r="I133" s="193"/>
      <c r="J133" s="189"/>
      <c r="K133" s="189"/>
      <c r="L133" s="194"/>
      <c r="M133" s="195"/>
      <c r="N133" s="196"/>
      <c r="O133" s="196"/>
      <c r="P133" s="196"/>
      <c r="Q133" s="196"/>
      <c r="R133" s="196"/>
      <c r="S133" s="196"/>
      <c r="T133" s="197"/>
      <c r="AT133" s="198" t="s">
        <v>241</v>
      </c>
      <c r="AU133" s="198" t="s">
        <v>177</v>
      </c>
      <c r="AV133" s="11" t="s">
        <v>79</v>
      </c>
      <c r="AW133" s="11" t="s">
        <v>31</v>
      </c>
      <c r="AX133" s="11" t="s">
        <v>77</v>
      </c>
      <c r="AY133" s="198" t="s">
        <v>162</v>
      </c>
    </row>
    <row r="134" spans="2:65" s="1" customFormat="1" ht="16.5" customHeight="1">
      <c r="B134" s="32"/>
      <c r="C134" s="173" t="s">
        <v>264</v>
      </c>
      <c r="D134" s="173" t="s">
        <v>164</v>
      </c>
      <c r="E134" s="174" t="s">
        <v>265</v>
      </c>
      <c r="F134" s="175" t="s">
        <v>266</v>
      </c>
      <c r="G134" s="176" t="s">
        <v>167</v>
      </c>
      <c r="H134" s="177">
        <v>31.344000000000001</v>
      </c>
      <c r="I134" s="178"/>
      <c r="J134" s="179">
        <f>ROUND(I134*H134,2)</f>
        <v>0</v>
      </c>
      <c r="K134" s="175" t="s">
        <v>267</v>
      </c>
      <c r="L134" s="36"/>
      <c r="M134" s="180" t="s">
        <v>1</v>
      </c>
      <c r="N134" s="181" t="s">
        <v>40</v>
      </c>
      <c r="O134" s="58"/>
      <c r="P134" s="182">
        <f>O134*H134</f>
        <v>0</v>
      </c>
      <c r="Q134" s="182">
        <v>3.9899999999999998E-2</v>
      </c>
      <c r="R134" s="182">
        <f>Q134*H134</f>
        <v>1.2506256</v>
      </c>
      <c r="S134" s="182">
        <v>0</v>
      </c>
      <c r="T134" s="183">
        <f>S134*H134</f>
        <v>0</v>
      </c>
      <c r="AR134" s="15" t="s">
        <v>169</v>
      </c>
      <c r="AT134" s="15" t="s">
        <v>164</v>
      </c>
      <c r="AU134" s="15" t="s">
        <v>177</v>
      </c>
      <c r="AY134" s="15" t="s">
        <v>162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5" t="s">
        <v>77</v>
      </c>
      <c r="BK134" s="184">
        <f>ROUND(I134*H134,2)</f>
        <v>0</v>
      </c>
      <c r="BL134" s="15" t="s">
        <v>169</v>
      </c>
      <c r="BM134" s="15" t="s">
        <v>727</v>
      </c>
    </row>
    <row r="135" spans="2:65" s="1" customFormat="1" ht="19.5">
      <c r="B135" s="32"/>
      <c r="C135" s="33"/>
      <c r="D135" s="185" t="s">
        <v>171</v>
      </c>
      <c r="E135" s="33"/>
      <c r="F135" s="186" t="s">
        <v>269</v>
      </c>
      <c r="G135" s="33"/>
      <c r="H135" s="33"/>
      <c r="I135" s="101"/>
      <c r="J135" s="33"/>
      <c r="K135" s="33"/>
      <c r="L135" s="36"/>
      <c r="M135" s="187"/>
      <c r="N135" s="58"/>
      <c r="O135" s="58"/>
      <c r="P135" s="58"/>
      <c r="Q135" s="58"/>
      <c r="R135" s="58"/>
      <c r="S135" s="58"/>
      <c r="T135" s="59"/>
      <c r="AT135" s="15" t="s">
        <v>171</v>
      </c>
      <c r="AU135" s="15" t="s">
        <v>177</v>
      </c>
    </row>
    <row r="136" spans="2:65" s="11" customFormat="1">
      <c r="B136" s="188"/>
      <c r="C136" s="189"/>
      <c r="D136" s="185" t="s">
        <v>241</v>
      </c>
      <c r="E136" s="190" t="s">
        <v>1</v>
      </c>
      <c r="F136" s="191" t="s">
        <v>728</v>
      </c>
      <c r="G136" s="189"/>
      <c r="H136" s="192">
        <v>11.025</v>
      </c>
      <c r="I136" s="193"/>
      <c r="J136" s="189"/>
      <c r="K136" s="189"/>
      <c r="L136" s="194"/>
      <c r="M136" s="195"/>
      <c r="N136" s="196"/>
      <c r="O136" s="196"/>
      <c r="P136" s="196"/>
      <c r="Q136" s="196"/>
      <c r="R136" s="196"/>
      <c r="S136" s="196"/>
      <c r="T136" s="197"/>
      <c r="AT136" s="198" t="s">
        <v>241</v>
      </c>
      <c r="AU136" s="198" t="s">
        <v>177</v>
      </c>
      <c r="AV136" s="11" t="s">
        <v>79</v>
      </c>
      <c r="AW136" s="11" t="s">
        <v>31</v>
      </c>
      <c r="AX136" s="11" t="s">
        <v>69</v>
      </c>
      <c r="AY136" s="198" t="s">
        <v>162</v>
      </c>
    </row>
    <row r="137" spans="2:65" s="11" customFormat="1">
      <c r="B137" s="188"/>
      <c r="C137" s="189"/>
      <c r="D137" s="185" t="s">
        <v>241</v>
      </c>
      <c r="E137" s="190" t="s">
        <v>1</v>
      </c>
      <c r="F137" s="191" t="s">
        <v>729</v>
      </c>
      <c r="G137" s="189"/>
      <c r="H137" s="192">
        <v>12.6</v>
      </c>
      <c r="I137" s="193"/>
      <c r="J137" s="189"/>
      <c r="K137" s="189"/>
      <c r="L137" s="194"/>
      <c r="M137" s="195"/>
      <c r="N137" s="196"/>
      <c r="O137" s="196"/>
      <c r="P137" s="196"/>
      <c r="Q137" s="196"/>
      <c r="R137" s="196"/>
      <c r="S137" s="196"/>
      <c r="T137" s="197"/>
      <c r="AT137" s="198" t="s">
        <v>241</v>
      </c>
      <c r="AU137" s="198" t="s">
        <v>177</v>
      </c>
      <c r="AV137" s="11" t="s">
        <v>79</v>
      </c>
      <c r="AW137" s="11" t="s">
        <v>31</v>
      </c>
      <c r="AX137" s="11" t="s">
        <v>69</v>
      </c>
      <c r="AY137" s="198" t="s">
        <v>162</v>
      </c>
    </row>
    <row r="138" spans="2:65" s="11" customFormat="1">
      <c r="B138" s="188"/>
      <c r="C138" s="189"/>
      <c r="D138" s="185" t="s">
        <v>241</v>
      </c>
      <c r="E138" s="190" t="s">
        <v>1</v>
      </c>
      <c r="F138" s="191" t="s">
        <v>730</v>
      </c>
      <c r="G138" s="189"/>
      <c r="H138" s="192">
        <v>7.7190000000000003</v>
      </c>
      <c r="I138" s="193"/>
      <c r="J138" s="189"/>
      <c r="K138" s="189"/>
      <c r="L138" s="194"/>
      <c r="M138" s="195"/>
      <c r="N138" s="196"/>
      <c r="O138" s="196"/>
      <c r="P138" s="196"/>
      <c r="Q138" s="196"/>
      <c r="R138" s="196"/>
      <c r="S138" s="196"/>
      <c r="T138" s="197"/>
      <c r="AT138" s="198" t="s">
        <v>241</v>
      </c>
      <c r="AU138" s="198" t="s">
        <v>177</v>
      </c>
      <c r="AV138" s="11" t="s">
        <v>79</v>
      </c>
      <c r="AW138" s="11" t="s">
        <v>31</v>
      </c>
      <c r="AX138" s="11" t="s">
        <v>69</v>
      </c>
      <c r="AY138" s="198" t="s">
        <v>162</v>
      </c>
    </row>
    <row r="139" spans="2:65" s="12" customFormat="1">
      <c r="B139" s="209"/>
      <c r="C139" s="210"/>
      <c r="D139" s="185" t="s">
        <v>241</v>
      </c>
      <c r="E139" s="211" t="s">
        <v>1</v>
      </c>
      <c r="F139" s="212" t="s">
        <v>272</v>
      </c>
      <c r="G139" s="210"/>
      <c r="H139" s="213">
        <v>31.344000000000001</v>
      </c>
      <c r="I139" s="214"/>
      <c r="J139" s="210"/>
      <c r="K139" s="210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241</v>
      </c>
      <c r="AU139" s="219" t="s">
        <v>177</v>
      </c>
      <c r="AV139" s="12" t="s">
        <v>169</v>
      </c>
      <c r="AW139" s="12" t="s">
        <v>31</v>
      </c>
      <c r="AX139" s="12" t="s">
        <v>77</v>
      </c>
      <c r="AY139" s="219" t="s">
        <v>162</v>
      </c>
    </row>
    <row r="140" spans="2:65" s="1" customFormat="1" ht="16.5" customHeight="1">
      <c r="B140" s="32"/>
      <c r="C140" s="173" t="s">
        <v>7</v>
      </c>
      <c r="D140" s="173" t="s">
        <v>164</v>
      </c>
      <c r="E140" s="174" t="s">
        <v>273</v>
      </c>
      <c r="F140" s="175" t="s">
        <v>274</v>
      </c>
      <c r="G140" s="176" t="s">
        <v>167</v>
      </c>
      <c r="H140" s="177">
        <v>104.48</v>
      </c>
      <c r="I140" s="178"/>
      <c r="J140" s="179">
        <f>ROUND(I140*H140,2)</f>
        <v>0</v>
      </c>
      <c r="K140" s="175" t="s">
        <v>168</v>
      </c>
      <c r="L140" s="36"/>
      <c r="M140" s="180" t="s">
        <v>1</v>
      </c>
      <c r="N140" s="181" t="s">
        <v>40</v>
      </c>
      <c r="O140" s="58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AR140" s="15" t="s">
        <v>169</v>
      </c>
      <c r="AT140" s="15" t="s">
        <v>164</v>
      </c>
      <c r="AU140" s="15" t="s">
        <v>177</v>
      </c>
      <c r="AY140" s="15" t="s">
        <v>162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5" t="s">
        <v>77</v>
      </c>
      <c r="BK140" s="184">
        <f>ROUND(I140*H140,2)</f>
        <v>0</v>
      </c>
      <c r="BL140" s="15" t="s">
        <v>169</v>
      </c>
      <c r="BM140" s="15" t="s">
        <v>731</v>
      </c>
    </row>
    <row r="141" spans="2:65" s="1" customFormat="1">
      <c r="B141" s="32"/>
      <c r="C141" s="33"/>
      <c r="D141" s="185" t="s">
        <v>171</v>
      </c>
      <c r="E141" s="33"/>
      <c r="F141" s="186" t="s">
        <v>276</v>
      </c>
      <c r="G141" s="33"/>
      <c r="H141" s="33"/>
      <c r="I141" s="101"/>
      <c r="J141" s="33"/>
      <c r="K141" s="33"/>
      <c r="L141" s="36"/>
      <c r="M141" s="187"/>
      <c r="N141" s="58"/>
      <c r="O141" s="58"/>
      <c r="P141" s="58"/>
      <c r="Q141" s="58"/>
      <c r="R141" s="58"/>
      <c r="S141" s="58"/>
      <c r="T141" s="59"/>
      <c r="AT141" s="15" t="s">
        <v>171</v>
      </c>
      <c r="AU141" s="15" t="s">
        <v>177</v>
      </c>
    </row>
    <row r="142" spans="2:65" s="11" customFormat="1">
      <c r="B142" s="188"/>
      <c r="C142" s="189"/>
      <c r="D142" s="185" t="s">
        <v>241</v>
      </c>
      <c r="E142" s="190" t="s">
        <v>1</v>
      </c>
      <c r="F142" s="191" t="s">
        <v>732</v>
      </c>
      <c r="G142" s="189"/>
      <c r="H142" s="192">
        <v>36.75</v>
      </c>
      <c r="I142" s="193"/>
      <c r="J142" s="189"/>
      <c r="K142" s="189"/>
      <c r="L142" s="194"/>
      <c r="M142" s="195"/>
      <c r="N142" s="196"/>
      <c r="O142" s="196"/>
      <c r="P142" s="196"/>
      <c r="Q142" s="196"/>
      <c r="R142" s="196"/>
      <c r="S142" s="196"/>
      <c r="T142" s="197"/>
      <c r="AT142" s="198" t="s">
        <v>241</v>
      </c>
      <c r="AU142" s="198" t="s">
        <v>177</v>
      </c>
      <c r="AV142" s="11" t="s">
        <v>79</v>
      </c>
      <c r="AW142" s="11" t="s">
        <v>31</v>
      </c>
      <c r="AX142" s="11" t="s">
        <v>69</v>
      </c>
      <c r="AY142" s="198" t="s">
        <v>162</v>
      </c>
    </row>
    <row r="143" spans="2:65" s="11" customFormat="1">
      <c r="B143" s="188"/>
      <c r="C143" s="189"/>
      <c r="D143" s="185" t="s">
        <v>241</v>
      </c>
      <c r="E143" s="190" t="s">
        <v>1</v>
      </c>
      <c r="F143" s="191" t="s">
        <v>733</v>
      </c>
      <c r="G143" s="189"/>
      <c r="H143" s="192">
        <v>42</v>
      </c>
      <c r="I143" s="193"/>
      <c r="J143" s="189"/>
      <c r="K143" s="189"/>
      <c r="L143" s="194"/>
      <c r="M143" s="195"/>
      <c r="N143" s="196"/>
      <c r="O143" s="196"/>
      <c r="P143" s="196"/>
      <c r="Q143" s="196"/>
      <c r="R143" s="196"/>
      <c r="S143" s="196"/>
      <c r="T143" s="197"/>
      <c r="AT143" s="198" t="s">
        <v>241</v>
      </c>
      <c r="AU143" s="198" t="s">
        <v>177</v>
      </c>
      <c r="AV143" s="11" t="s">
        <v>79</v>
      </c>
      <c r="AW143" s="11" t="s">
        <v>31</v>
      </c>
      <c r="AX143" s="11" t="s">
        <v>69</v>
      </c>
      <c r="AY143" s="198" t="s">
        <v>162</v>
      </c>
    </row>
    <row r="144" spans="2:65" s="11" customFormat="1">
      <c r="B144" s="188"/>
      <c r="C144" s="189"/>
      <c r="D144" s="185" t="s">
        <v>241</v>
      </c>
      <c r="E144" s="190" t="s">
        <v>1</v>
      </c>
      <c r="F144" s="191" t="s">
        <v>734</v>
      </c>
      <c r="G144" s="189"/>
      <c r="H144" s="192">
        <v>25.73</v>
      </c>
      <c r="I144" s="193"/>
      <c r="J144" s="189"/>
      <c r="K144" s="189"/>
      <c r="L144" s="194"/>
      <c r="M144" s="195"/>
      <c r="N144" s="196"/>
      <c r="O144" s="196"/>
      <c r="P144" s="196"/>
      <c r="Q144" s="196"/>
      <c r="R144" s="196"/>
      <c r="S144" s="196"/>
      <c r="T144" s="197"/>
      <c r="AT144" s="198" t="s">
        <v>241</v>
      </c>
      <c r="AU144" s="198" t="s">
        <v>177</v>
      </c>
      <c r="AV144" s="11" t="s">
        <v>79</v>
      </c>
      <c r="AW144" s="11" t="s">
        <v>31</v>
      </c>
      <c r="AX144" s="11" t="s">
        <v>69</v>
      </c>
      <c r="AY144" s="198" t="s">
        <v>162</v>
      </c>
    </row>
    <row r="145" spans="2:65" s="12" customFormat="1">
      <c r="B145" s="209"/>
      <c r="C145" s="210"/>
      <c r="D145" s="185" t="s">
        <v>241</v>
      </c>
      <c r="E145" s="211" t="s">
        <v>1</v>
      </c>
      <c r="F145" s="212" t="s">
        <v>272</v>
      </c>
      <c r="G145" s="210"/>
      <c r="H145" s="213">
        <v>104.48</v>
      </c>
      <c r="I145" s="214"/>
      <c r="J145" s="210"/>
      <c r="K145" s="210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241</v>
      </c>
      <c r="AU145" s="219" t="s">
        <v>177</v>
      </c>
      <c r="AV145" s="12" t="s">
        <v>169</v>
      </c>
      <c r="AW145" s="12" t="s">
        <v>31</v>
      </c>
      <c r="AX145" s="12" t="s">
        <v>77</v>
      </c>
      <c r="AY145" s="219" t="s">
        <v>162</v>
      </c>
    </row>
    <row r="146" spans="2:65" s="10" customFormat="1" ht="22.9" customHeight="1">
      <c r="B146" s="157"/>
      <c r="C146" s="158"/>
      <c r="D146" s="159" t="s">
        <v>68</v>
      </c>
      <c r="E146" s="171" t="s">
        <v>169</v>
      </c>
      <c r="F146" s="171" t="s">
        <v>320</v>
      </c>
      <c r="G146" s="158"/>
      <c r="H146" s="158"/>
      <c r="I146" s="161"/>
      <c r="J146" s="172">
        <f>BK146</f>
        <v>0</v>
      </c>
      <c r="K146" s="158"/>
      <c r="L146" s="163"/>
      <c r="M146" s="164"/>
      <c r="N146" s="165"/>
      <c r="O146" s="165"/>
      <c r="P146" s="166">
        <f>SUM(P147:P154)</f>
        <v>0</v>
      </c>
      <c r="Q146" s="165"/>
      <c r="R146" s="166">
        <f>SUM(R147:R154)</f>
        <v>9.104315999999999</v>
      </c>
      <c r="S146" s="165"/>
      <c r="T146" s="167">
        <f>SUM(T147:T154)</f>
        <v>0</v>
      </c>
      <c r="AR146" s="168" t="s">
        <v>77</v>
      </c>
      <c r="AT146" s="169" t="s">
        <v>68</v>
      </c>
      <c r="AU146" s="169" t="s">
        <v>77</v>
      </c>
      <c r="AY146" s="168" t="s">
        <v>162</v>
      </c>
      <c r="BK146" s="170">
        <f>SUM(BK147:BK154)</f>
        <v>0</v>
      </c>
    </row>
    <row r="147" spans="2:65" s="1" customFormat="1" ht="16.5" customHeight="1">
      <c r="B147" s="32"/>
      <c r="C147" s="173" t="s">
        <v>279</v>
      </c>
      <c r="D147" s="173" t="s">
        <v>164</v>
      </c>
      <c r="E147" s="174" t="s">
        <v>406</v>
      </c>
      <c r="F147" s="175" t="s">
        <v>407</v>
      </c>
      <c r="G147" s="176" t="s">
        <v>238</v>
      </c>
      <c r="H147" s="177">
        <v>4</v>
      </c>
      <c r="I147" s="178"/>
      <c r="J147" s="179">
        <f>ROUND(I147*H147,2)</f>
        <v>0</v>
      </c>
      <c r="K147" s="175" t="s">
        <v>168</v>
      </c>
      <c r="L147" s="36"/>
      <c r="M147" s="180" t="s">
        <v>1</v>
      </c>
      <c r="N147" s="181" t="s">
        <v>40</v>
      </c>
      <c r="O147" s="58"/>
      <c r="P147" s="182">
        <f>O147*H147</f>
        <v>0</v>
      </c>
      <c r="Q147" s="182">
        <v>2.0327999999999999</v>
      </c>
      <c r="R147" s="182">
        <f>Q147*H147</f>
        <v>8.1311999999999998</v>
      </c>
      <c r="S147" s="182">
        <v>0</v>
      </c>
      <c r="T147" s="183">
        <f>S147*H147</f>
        <v>0</v>
      </c>
      <c r="AR147" s="15" t="s">
        <v>169</v>
      </c>
      <c r="AT147" s="15" t="s">
        <v>164</v>
      </c>
      <c r="AU147" s="15" t="s">
        <v>79</v>
      </c>
      <c r="AY147" s="15" t="s">
        <v>162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5" t="s">
        <v>77</v>
      </c>
      <c r="BK147" s="184">
        <f>ROUND(I147*H147,2)</f>
        <v>0</v>
      </c>
      <c r="BL147" s="15" t="s">
        <v>169</v>
      </c>
      <c r="BM147" s="15" t="s">
        <v>735</v>
      </c>
    </row>
    <row r="148" spans="2:65" s="1" customFormat="1" ht="19.5">
      <c r="B148" s="32"/>
      <c r="C148" s="33"/>
      <c r="D148" s="185" t="s">
        <v>171</v>
      </c>
      <c r="E148" s="33"/>
      <c r="F148" s="186" t="s">
        <v>409</v>
      </c>
      <c r="G148" s="33"/>
      <c r="H148" s="33"/>
      <c r="I148" s="101"/>
      <c r="J148" s="33"/>
      <c r="K148" s="33"/>
      <c r="L148" s="36"/>
      <c r="M148" s="187"/>
      <c r="N148" s="58"/>
      <c r="O148" s="58"/>
      <c r="P148" s="58"/>
      <c r="Q148" s="58"/>
      <c r="R148" s="58"/>
      <c r="S148" s="58"/>
      <c r="T148" s="59"/>
      <c r="AT148" s="15" t="s">
        <v>171</v>
      </c>
      <c r="AU148" s="15" t="s">
        <v>79</v>
      </c>
    </row>
    <row r="149" spans="2:65" s="11" customFormat="1">
      <c r="B149" s="188"/>
      <c r="C149" s="189"/>
      <c r="D149" s="185" t="s">
        <v>241</v>
      </c>
      <c r="E149" s="190" t="s">
        <v>1</v>
      </c>
      <c r="F149" s="191" t="s">
        <v>169</v>
      </c>
      <c r="G149" s="189"/>
      <c r="H149" s="192">
        <v>4</v>
      </c>
      <c r="I149" s="193"/>
      <c r="J149" s="189"/>
      <c r="K149" s="189"/>
      <c r="L149" s="194"/>
      <c r="M149" s="195"/>
      <c r="N149" s="196"/>
      <c r="O149" s="196"/>
      <c r="P149" s="196"/>
      <c r="Q149" s="196"/>
      <c r="R149" s="196"/>
      <c r="S149" s="196"/>
      <c r="T149" s="197"/>
      <c r="AT149" s="198" t="s">
        <v>241</v>
      </c>
      <c r="AU149" s="198" t="s">
        <v>79</v>
      </c>
      <c r="AV149" s="11" t="s">
        <v>79</v>
      </c>
      <c r="AW149" s="11" t="s">
        <v>31</v>
      </c>
      <c r="AX149" s="11" t="s">
        <v>77</v>
      </c>
      <c r="AY149" s="198" t="s">
        <v>162</v>
      </c>
    </row>
    <row r="150" spans="2:65" s="1" customFormat="1" ht="16.5" customHeight="1">
      <c r="B150" s="32"/>
      <c r="C150" s="173" t="s">
        <v>286</v>
      </c>
      <c r="D150" s="173" t="s">
        <v>164</v>
      </c>
      <c r="E150" s="174" t="s">
        <v>411</v>
      </c>
      <c r="F150" s="175" t="s">
        <v>412</v>
      </c>
      <c r="G150" s="176" t="s">
        <v>238</v>
      </c>
      <c r="H150" s="177">
        <v>0.4</v>
      </c>
      <c r="I150" s="178"/>
      <c r="J150" s="179">
        <f>ROUND(I150*H150,2)</f>
        <v>0</v>
      </c>
      <c r="K150" s="175" t="s">
        <v>168</v>
      </c>
      <c r="L150" s="36"/>
      <c r="M150" s="180" t="s">
        <v>1</v>
      </c>
      <c r="N150" s="181" t="s">
        <v>40</v>
      </c>
      <c r="O150" s="58"/>
      <c r="P150" s="182">
        <f>O150*H150</f>
        <v>0</v>
      </c>
      <c r="Q150" s="182">
        <v>2.4327899999999998</v>
      </c>
      <c r="R150" s="182">
        <f>Q150*H150</f>
        <v>0.97311599999999998</v>
      </c>
      <c r="S150" s="182">
        <v>0</v>
      </c>
      <c r="T150" s="183">
        <f>S150*H150</f>
        <v>0</v>
      </c>
      <c r="AR150" s="15" t="s">
        <v>169</v>
      </c>
      <c r="AT150" s="15" t="s">
        <v>164</v>
      </c>
      <c r="AU150" s="15" t="s">
        <v>79</v>
      </c>
      <c r="AY150" s="15" t="s">
        <v>162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5" t="s">
        <v>77</v>
      </c>
      <c r="BK150" s="184">
        <f>ROUND(I150*H150,2)</f>
        <v>0</v>
      </c>
      <c r="BL150" s="15" t="s">
        <v>169</v>
      </c>
      <c r="BM150" s="15" t="s">
        <v>736</v>
      </c>
    </row>
    <row r="151" spans="2:65" s="1" customFormat="1">
      <c r="B151" s="32"/>
      <c r="C151" s="33"/>
      <c r="D151" s="185" t="s">
        <v>171</v>
      </c>
      <c r="E151" s="33"/>
      <c r="F151" s="186" t="s">
        <v>414</v>
      </c>
      <c r="G151" s="33"/>
      <c r="H151" s="33"/>
      <c r="I151" s="101"/>
      <c r="J151" s="33"/>
      <c r="K151" s="33"/>
      <c r="L151" s="36"/>
      <c r="M151" s="187"/>
      <c r="N151" s="58"/>
      <c r="O151" s="58"/>
      <c r="P151" s="58"/>
      <c r="Q151" s="58"/>
      <c r="R151" s="58"/>
      <c r="S151" s="58"/>
      <c r="T151" s="59"/>
      <c r="AT151" s="15" t="s">
        <v>171</v>
      </c>
      <c r="AU151" s="15" t="s">
        <v>79</v>
      </c>
    </row>
    <row r="152" spans="2:65" s="11" customFormat="1">
      <c r="B152" s="188"/>
      <c r="C152" s="189"/>
      <c r="D152" s="185" t="s">
        <v>241</v>
      </c>
      <c r="E152" s="190" t="s">
        <v>1</v>
      </c>
      <c r="F152" s="191" t="s">
        <v>737</v>
      </c>
      <c r="G152" s="189"/>
      <c r="H152" s="192">
        <v>0.4</v>
      </c>
      <c r="I152" s="193"/>
      <c r="J152" s="189"/>
      <c r="K152" s="189"/>
      <c r="L152" s="194"/>
      <c r="M152" s="195"/>
      <c r="N152" s="196"/>
      <c r="O152" s="196"/>
      <c r="P152" s="196"/>
      <c r="Q152" s="196"/>
      <c r="R152" s="196"/>
      <c r="S152" s="196"/>
      <c r="T152" s="197"/>
      <c r="AT152" s="198" t="s">
        <v>241</v>
      </c>
      <c r="AU152" s="198" t="s">
        <v>79</v>
      </c>
      <c r="AV152" s="11" t="s">
        <v>79</v>
      </c>
      <c r="AW152" s="11" t="s">
        <v>31</v>
      </c>
      <c r="AX152" s="11" t="s">
        <v>77</v>
      </c>
      <c r="AY152" s="198" t="s">
        <v>162</v>
      </c>
    </row>
    <row r="153" spans="2:65" s="1" customFormat="1" ht="16.5" customHeight="1">
      <c r="B153" s="32"/>
      <c r="C153" s="173" t="s">
        <v>294</v>
      </c>
      <c r="D153" s="173" t="s">
        <v>164</v>
      </c>
      <c r="E153" s="174" t="s">
        <v>334</v>
      </c>
      <c r="F153" s="175" t="s">
        <v>335</v>
      </c>
      <c r="G153" s="176" t="s">
        <v>303</v>
      </c>
      <c r="H153" s="177">
        <v>14.064</v>
      </c>
      <c r="I153" s="178"/>
      <c r="J153" s="179">
        <f>ROUND(I153*H153,2)</f>
        <v>0</v>
      </c>
      <c r="K153" s="175" t="s">
        <v>168</v>
      </c>
      <c r="L153" s="36"/>
      <c r="M153" s="180" t="s">
        <v>1</v>
      </c>
      <c r="N153" s="181" t="s">
        <v>40</v>
      </c>
      <c r="O153" s="58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AR153" s="15" t="s">
        <v>169</v>
      </c>
      <c r="AT153" s="15" t="s">
        <v>164</v>
      </c>
      <c r="AU153" s="15" t="s">
        <v>79</v>
      </c>
      <c r="AY153" s="15" t="s">
        <v>162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5" t="s">
        <v>77</v>
      </c>
      <c r="BK153" s="184">
        <f>ROUND(I153*H153,2)</f>
        <v>0</v>
      </c>
      <c r="BL153" s="15" t="s">
        <v>169</v>
      </c>
      <c r="BM153" s="15" t="s">
        <v>738</v>
      </c>
    </row>
    <row r="154" spans="2:65" s="1" customFormat="1">
      <c r="B154" s="32"/>
      <c r="C154" s="33"/>
      <c r="D154" s="185" t="s">
        <v>171</v>
      </c>
      <c r="E154" s="33"/>
      <c r="F154" s="186" t="s">
        <v>337</v>
      </c>
      <c r="G154" s="33"/>
      <c r="H154" s="33"/>
      <c r="I154" s="101"/>
      <c r="J154" s="33"/>
      <c r="K154" s="33"/>
      <c r="L154" s="36"/>
      <c r="M154" s="233"/>
      <c r="N154" s="234"/>
      <c r="O154" s="234"/>
      <c r="P154" s="234"/>
      <c r="Q154" s="234"/>
      <c r="R154" s="234"/>
      <c r="S154" s="234"/>
      <c r="T154" s="235"/>
      <c r="AT154" s="15" t="s">
        <v>171</v>
      </c>
      <c r="AU154" s="15" t="s">
        <v>79</v>
      </c>
    </row>
    <row r="155" spans="2:65" s="1" customFormat="1" ht="6.95" customHeight="1">
      <c r="B155" s="44"/>
      <c r="C155" s="45"/>
      <c r="D155" s="45"/>
      <c r="E155" s="45"/>
      <c r="F155" s="45"/>
      <c r="G155" s="45"/>
      <c r="H155" s="45"/>
      <c r="I155" s="123"/>
      <c r="J155" s="45"/>
      <c r="K155" s="45"/>
      <c r="L155" s="36"/>
    </row>
  </sheetData>
  <sheetProtection algorithmName="SHA-512" hashValue="PNIZ1LapgJfqvhJoAe36AfDeltft667Piu0mPgariCexnQ4x1FsQvKv8/+21XVls4dde+oOa15Gei3QGch0wyQ==" saltValue="weTsN4INl9SIKVXSNoEUM46GJ12RUGghKWjrl3kN1uZLoYQKu9gLZQ6TdBP+WWN3FMhRlfGU/1hDHTWAKzfGdQ==" spinCount="100000" sheet="1" objects="1" scenarios="1" formatColumns="0" formatRows="0" autoFilter="0"/>
  <autoFilter ref="C83:K154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5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5" t="s">
        <v>112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133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1" t="str">
        <f>'Rekapitulace stavby'!K6</f>
        <v>Bratřejovka, km 3,190-6,271, oprava stupňů a opevnění toku</v>
      </c>
      <c r="F7" s="282"/>
      <c r="G7" s="282"/>
      <c r="H7" s="282"/>
      <c r="L7" s="18"/>
    </row>
    <row r="8" spans="2:46" s="1" customFormat="1" ht="12" customHeight="1">
      <c r="B8" s="36"/>
      <c r="D8" s="100" t="s">
        <v>134</v>
      </c>
      <c r="I8" s="101"/>
      <c r="L8" s="36"/>
    </row>
    <row r="9" spans="2:46" s="1" customFormat="1" ht="36.950000000000003" customHeight="1">
      <c r="B9" s="36"/>
      <c r="E9" s="283" t="s">
        <v>739</v>
      </c>
      <c r="F9" s="284"/>
      <c r="G9" s="284"/>
      <c r="H9" s="284"/>
      <c r="I9" s="101"/>
      <c r="L9" s="36"/>
    </row>
    <row r="10" spans="2:46" s="1" customFormat="1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7. 12. 2018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5" t="str">
        <f>'Rekapitulace stavby'!E14</f>
        <v>Vyplň údaj</v>
      </c>
      <c r="F18" s="286"/>
      <c r="G18" s="286"/>
      <c r="H18" s="286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32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33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34</v>
      </c>
      <c r="I26" s="101"/>
      <c r="L26" s="36"/>
    </row>
    <row r="27" spans="2:12" s="6" customFormat="1" ht="16.5" customHeight="1">
      <c r="B27" s="104"/>
      <c r="E27" s="287" t="s">
        <v>1</v>
      </c>
      <c r="F27" s="287"/>
      <c r="G27" s="287"/>
      <c r="H27" s="287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35</v>
      </c>
      <c r="I30" s="101"/>
      <c r="J30" s="108">
        <f>ROUND(J82,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37</v>
      </c>
      <c r="I32" s="110" t="s">
        <v>36</v>
      </c>
      <c r="J32" s="109" t="s">
        <v>38</v>
      </c>
      <c r="L32" s="36"/>
    </row>
    <row r="33" spans="2:12" s="1" customFormat="1" ht="14.45" customHeight="1">
      <c r="B33" s="36"/>
      <c r="D33" s="100" t="s">
        <v>39</v>
      </c>
      <c r="E33" s="100" t="s">
        <v>40</v>
      </c>
      <c r="F33" s="111">
        <f>ROUND((SUM(BE82:BE104)),  2)</f>
        <v>0</v>
      </c>
      <c r="I33" s="112">
        <v>0.21</v>
      </c>
      <c r="J33" s="111">
        <f>ROUND(((SUM(BE82:BE104))*I33),  2)</f>
        <v>0</v>
      </c>
      <c r="L33" s="36"/>
    </row>
    <row r="34" spans="2:12" s="1" customFormat="1" ht="14.45" customHeight="1">
      <c r="B34" s="36"/>
      <c r="E34" s="100" t="s">
        <v>41</v>
      </c>
      <c r="F34" s="111">
        <f>ROUND((SUM(BF82:BF104)),  2)</f>
        <v>0</v>
      </c>
      <c r="I34" s="112">
        <v>0.15</v>
      </c>
      <c r="J34" s="111">
        <f>ROUND(((SUM(BF82:BF104))*I34),  2)</f>
        <v>0</v>
      </c>
      <c r="L34" s="36"/>
    </row>
    <row r="35" spans="2:12" s="1" customFormat="1" ht="14.45" hidden="1" customHeight="1">
      <c r="B35" s="36"/>
      <c r="E35" s="100" t="s">
        <v>42</v>
      </c>
      <c r="F35" s="111">
        <f>ROUND((SUM(BG82:BG104)),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43</v>
      </c>
      <c r="F36" s="111">
        <f>ROUND((SUM(BH82:BH104)),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44</v>
      </c>
      <c r="F37" s="111">
        <f>ROUND((SUM(BI82:BI104)),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45</v>
      </c>
      <c r="E39" s="115"/>
      <c r="F39" s="115"/>
      <c r="G39" s="116" t="s">
        <v>46</v>
      </c>
      <c r="H39" s="117" t="s">
        <v>47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136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79" t="str">
        <f>E7</f>
        <v>Bratřejovka, km 3,190-6,271, oprava stupňů a opevnění toku</v>
      </c>
      <c r="F48" s="280"/>
      <c r="G48" s="280"/>
      <c r="H48" s="280"/>
      <c r="I48" s="101"/>
      <c r="J48" s="33"/>
      <c r="K48" s="33"/>
      <c r="L48" s="36"/>
    </row>
    <row r="49" spans="2:47" s="1" customFormat="1" ht="12" customHeight="1">
      <c r="B49" s="32"/>
      <c r="C49" s="27" t="s">
        <v>134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62" t="str">
        <f>E9</f>
        <v>12 - Úsek C</v>
      </c>
      <c r="F50" s="261"/>
      <c r="G50" s="261"/>
      <c r="H50" s="26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7. 12. 2018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Povodí Moravy, s.p.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32</v>
      </c>
      <c r="J55" s="30" t="str">
        <f>E24</f>
        <v>Agroprojekt PSO, s.r.o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137</v>
      </c>
      <c r="D57" s="128"/>
      <c r="E57" s="128"/>
      <c r="F57" s="128"/>
      <c r="G57" s="128"/>
      <c r="H57" s="128"/>
      <c r="I57" s="129"/>
      <c r="J57" s="130" t="s">
        <v>138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139</v>
      </c>
      <c r="D59" s="33"/>
      <c r="E59" s="33"/>
      <c r="F59" s="33"/>
      <c r="G59" s="33"/>
      <c r="H59" s="33"/>
      <c r="I59" s="101"/>
      <c r="J59" s="71">
        <f>J82</f>
        <v>0</v>
      </c>
      <c r="K59" s="33"/>
      <c r="L59" s="36"/>
      <c r="AU59" s="15" t="s">
        <v>140</v>
      </c>
    </row>
    <row r="60" spans="2:47" s="7" customFormat="1" ht="24.95" customHeight="1">
      <c r="B60" s="132"/>
      <c r="C60" s="133"/>
      <c r="D60" s="134" t="s">
        <v>141</v>
      </c>
      <c r="E60" s="135"/>
      <c r="F60" s="135"/>
      <c r="G60" s="135"/>
      <c r="H60" s="135"/>
      <c r="I60" s="136"/>
      <c r="J60" s="137">
        <f>J83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142</v>
      </c>
      <c r="E61" s="142"/>
      <c r="F61" s="142"/>
      <c r="G61" s="142"/>
      <c r="H61" s="142"/>
      <c r="I61" s="143"/>
      <c r="J61" s="144">
        <f>J84</f>
        <v>0</v>
      </c>
      <c r="K61" s="140"/>
      <c r="L61" s="145"/>
    </row>
    <row r="62" spans="2:47" s="8" customFormat="1" ht="19.899999999999999" customHeight="1">
      <c r="B62" s="139"/>
      <c r="C62" s="140"/>
      <c r="D62" s="141" t="s">
        <v>146</v>
      </c>
      <c r="E62" s="142"/>
      <c r="F62" s="142"/>
      <c r="G62" s="142"/>
      <c r="H62" s="142"/>
      <c r="I62" s="143"/>
      <c r="J62" s="144">
        <f>J97</f>
        <v>0</v>
      </c>
      <c r="K62" s="140"/>
      <c r="L62" s="145"/>
    </row>
    <row r="63" spans="2:47" s="1" customFormat="1" ht="21.75" customHeight="1">
      <c r="B63" s="32"/>
      <c r="C63" s="33"/>
      <c r="D63" s="33"/>
      <c r="E63" s="33"/>
      <c r="F63" s="33"/>
      <c r="G63" s="33"/>
      <c r="H63" s="33"/>
      <c r="I63" s="101"/>
      <c r="J63" s="33"/>
      <c r="K63" s="33"/>
      <c r="L63" s="36"/>
    </row>
    <row r="64" spans="2:47" s="1" customFormat="1" ht="6.95" customHeight="1">
      <c r="B64" s="44"/>
      <c r="C64" s="45"/>
      <c r="D64" s="45"/>
      <c r="E64" s="45"/>
      <c r="F64" s="45"/>
      <c r="G64" s="45"/>
      <c r="H64" s="45"/>
      <c r="I64" s="123"/>
      <c r="J64" s="45"/>
      <c r="K64" s="45"/>
      <c r="L64" s="36"/>
    </row>
    <row r="68" spans="2:12" s="1" customFormat="1" ht="6.95" customHeight="1">
      <c r="B68" s="46"/>
      <c r="C68" s="47"/>
      <c r="D68" s="47"/>
      <c r="E68" s="47"/>
      <c r="F68" s="47"/>
      <c r="G68" s="47"/>
      <c r="H68" s="47"/>
      <c r="I68" s="126"/>
      <c r="J68" s="47"/>
      <c r="K68" s="47"/>
      <c r="L68" s="36"/>
    </row>
    <row r="69" spans="2:12" s="1" customFormat="1" ht="24.95" customHeight="1">
      <c r="B69" s="32"/>
      <c r="C69" s="21" t="s">
        <v>147</v>
      </c>
      <c r="D69" s="33"/>
      <c r="E69" s="33"/>
      <c r="F69" s="33"/>
      <c r="G69" s="33"/>
      <c r="H69" s="33"/>
      <c r="I69" s="101"/>
      <c r="J69" s="33"/>
      <c r="K69" s="33"/>
      <c r="L69" s="36"/>
    </row>
    <row r="70" spans="2:12" s="1" customFormat="1" ht="6.95" customHeight="1">
      <c r="B70" s="32"/>
      <c r="C70" s="33"/>
      <c r="D70" s="33"/>
      <c r="E70" s="33"/>
      <c r="F70" s="33"/>
      <c r="G70" s="33"/>
      <c r="H70" s="33"/>
      <c r="I70" s="101"/>
      <c r="J70" s="33"/>
      <c r="K70" s="33"/>
      <c r="L70" s="36"/>
    </row>
    <row r="71" spans="2:12" s="1" customFormat="1" ht="12" customHeight="1">
      <c r="B71" s="32"/>
      <c r="C71" s="27" t="s">
        <v>16</v>
      </c>
      <c r="D71" s="33"/>
      <c r="E71" s="33"/>
      <c r="F71" s="33"/>
      <c r="G71" s="33"/>
      <c r="H71" s="33"/>
      <c r="I71" s="101"/>
      <c r="J71" s="33"/>
      <c r="K71" s="33"/>
      <c r="L71" s="36"/>
    </row>
    <row r="72" spans="2:12" s="1" customFormat="1" ht="16.5" customHeight="1">
      <c r="B72" s="32"/>
      <c r="C72" s="33"/>
      <c r="D72" s="33"/>
      <c r="E72" s="279" t="str">
        <f>E7</f>
        <v>Bratřejovka, km 3,190-6,271, oprava stupňů a opevnění toku</v>
      </c>
      <c r="F72" s="280"/>
      <c r="G72" s="280"/>
      <c r="H72" s="280"/>
      <c r="I72" s="101"/>
      <c r="J72" s="33"/>
      <c r="K72" s="33"/>
      <c r="L72" s="36"/>
    </row>
    <row r="73" spans="2:12" s="1" customFormat="1" ht="12" customHeight="1">
      <c r="B73" s="32"/>
      <c r="C73" s="27" t="s">
        <v>134</v>
      </c>
      <c r="D73" s="33"/>
      <c r="E73" s="33"/>
      <c r="F73" s="33"/>
      <c r="G73" s="33"/>
      <c r="H73" s="33"/>
      <c r="I73" s="101"/>
      <c r="J73" s="33"/>
      <c r="K73" s="33"/>
      <c r="L73" s="36"/>
    </row>
    <row r="74" spans="2:12" s="1" customFormat="1" ht="16.5" customHeight="1">
      <c r="B74" s="32"/>
      <c r="C74" s="33"/>
      <c r="D74" s="33"/>
      <c r="E74" s="262" t="str">
        <f>E9</f>
        <v>12 - Úsek C</v>
      </c>
      <c r="F74" s="261"/>
      <c r="G74" s="261"/>
      <c r="H74" s="261"/>
      <c r="I74" s="101"/>
      <c r="J74" s="33"/>
      <c r="K74" s="33"/>
      <c r="L74" s="36"/>
    </row>
    <row r="75" spans="2:12" s="1" customFormat="1" ht="6.95" customHeight="1">
      <c r="B75" s="32"/>
      <c r="C75" s="33"/>
      <c r="D75" s="33"/>
      <c r="E75" s="33"/>
      <c r="F75" s="33"/>
      <c r="G75" s="33"/>
      <c r="H75" s="33"/>
      <c r="I75" s="101"/>
      <c r="J75" s="33"/>
      <c r="K75" s="33"/>
      <c r="L75" s="36"/>
    </row>
    <row r="76" spans="2:12" s="1" customFormat="1" ht="12" customHeight="1">
      <c r="B76" s="32"/>
      <c r="C76" s="27" t="s">
        <v>20</v>
      </c>
      <c r="D76" s="33"/>
      <c r="E76" s="33"/>
      <c r="F76" s="25" t="str">
        <f>F12</f>
        <v xml:space="preserve"> </v>
      </c>
      <c r="G76" s="33"/>
      <c r="H76" s="33"/>
      <c r="I76" s="102" t="s">
        <v>22</v>
      </c>
      <c r="J76" s="53" t="str">
        <f>IF(J12="","",J12)</f>
        <v>7. 12. 2018</v>
      </c>
      <c r="K76" s="33"/>
      <c r="L76" s="36"/>
    </row>
    <row r="77" spans="2:12" s="1" customFormat="1" ht="6.95" customHeight="1">
      <c r="B77" s="32"/>
      <c r="C77" s="33"/>
      <c r="D77" s="33"/>
      <c r="E77" s="33"/>
      <c r="F77" s="33"/>
      <c r="G77" s="33"/>
      <c r="H77" s="33"/>
      <c r="I77" s="101"/>
      <c r="J77" s="33"/>
      <c r="K77" s="33"/>
      <c r="L77" s="36"/>
    </row>
    <row r="78" spans="2:12" s="1" customFormat="1" ht="13.7" customHeight="1">
      <c r="B78" s="32"/>
      <c r="C78" s="27" t="s">
        <v>24</v>
      </c>
      <c r="D78" s="33"/>
      <c r="E78" s="33"/>
      <c r="F78" s="25" t="str">
        <f>E15</f>
        <v>Povodí Moravy, s.p.</v>
      </c>
      <c r="G78" s="33"/>
      <c r="H78" s="33"/>
      <c r="I78" s="102" t="s">
        <v>30</v>
      </c>
      <c r="J78" s="30" t="str">
        <f>E21</f>
        <v xml:space="preserve"> </v>
      </c>
      <c r="K78" s="33"/>
      <c r="L78" s="36"/>
    </row>
    <row r="79" spans="2:12" s="1" customFormat="1" ht="13.7" customHeight="1">
      <c r="B79" s="32"/>
      <c r="C79" s="27" t="s">
        <v>28</v>
      </c>
      <c r="D79" s="33"/>
      <c r="E79" s="33"/>
      <c r="F79" s="25" t="str">
        <f>IF(E18="","",E18)</f>
        <v>Vyplň údaj</v>
      </c>
      <c r="G79" s="33"/>
      <c r="H79" s="33"/>
      <c r="I79" s="102" t="s">
        <v>32</v>
      </c>
      <c r="J79" s="30" t="str">
        <f>E24</f>
        <v>Agroprojekt PSO, s.r.o</v>
      </c>
      <c r="K79" s="33"/>
      <c r="L79" s="36"/>
    </row>
    <row r="80" spans="2:12" s="1" customFormat="1" ht="10.35" customHeight="1">
      <c r="B80" s="32"/>
      <c r="C80" s="33"/>
      <c r="D80" s="33"/>
      <c r="E80" s="33"/>
      <c r="F80" s="33"/>
      <c r="G80" s="33"/>
      <c r="H80" s="33"/>
      <c r="I80" s="101"/>
      <c r="J80" s="33"/>
      <c r="K80" s="33"/>
      <c r="L80" s="36"/>
    </row>
    <row r="81" spans="2:65" s="9" customFormat="1" ht="29.25" customHeight="1">
      <c r="B81" s="146"/>
      <c r="C81" s="147" t="s">
        <v>148</v>
      </c>
      <c r="D81" s="148" t="s">
        <v>54</v>
      </c>
      <c r="E81" s="148" t="s">
        <v>50</v>
      </c>
      <c r="F81" s="148" t="s">
        <v>51</v>
      </c>
      <c r="G81" s="148" t="s">
        <v>149</v>
      </c>
      <c r="H81" s="148" t="s">
        <v>150</v>
      </c>
      <c r="I81" s="149" t="s">
        <v>151</v>
      </c>
      <c r="J81" s="150" t="s">
        <v>138</v>
      </c>
      <c r="K81" s="151" t="s">
        <v>152</v>
      </c>
      <c r="L81" s="152"/>
      <c r="M81" s="62" t="s">
        <v>1</v>
      </c>
      <c r="N81" s="63" t="s">
        <v>39</v>
      </c>
      <c r="O81" s="63" t="s">
        <v>153</v>
      </c>
      <c r="P81" s="63" t="s">
        <v>154</v>
      </c>
      <c r="Q81" s="63" t="s">
        <v>155</v>
      </c>
      <c r="R81" s="63" t="s">
        <v>156</v>
      </c>
      <c r="S81" s="63" t="s">
        <v>157</v>
      </c>
      <c r="T81" s="64" t="s">
        <v>158</v>
      </c>
    </row>
    <row r="82" spans="2:65" s="1" customFormat="1" ht="22.9" customHeight="1">
      <c r="B82" s="32"/>
      <c r="C82" s="69" t="s">
        <v>159</v>
      </c>
      <c r="D82" s="33"/>
      <c r="E82" s="33"/>
      <c r="F82" s="33"/>
      <c r="G82" s="33"/>
      <c r="H82" s="33"/>
      <c r="I82" s="101"/>
      <c r="J82" s="153">
        <f>BK82</f>
        <v>0</v>
      </c>
      <c r="K82" s="33"/>
      <c r="L82" s="36"/>
      <c r="M82" s="65"/>
      <c r="N82" s="66"/>
      <c r="O82" s="66"/>
      <c r="P82" s="154">
        <f>P83</f>
        <v>0</v>
      </c>
      <c r="Q82" s="66"/>
      <c r="R82" s="154">
        <f>R83</f>
        <v>76.846079999999986</v>
      </c>
      <c r="S82" s="66"/>
      <c r="T82" s="155">
        <f>T83</f>
        <v>0</v>
      </c>
      <c r="AT82" s="15" t="s">
        <v>68</v>
      </c>
      <c r="AU82" s="15" t="s">
        <v>140</v>
      </c>
      <c r="BK82" s="156">
        <f>BK83</f>
        <v>0</v>
      </c>
    </row>
    <row r="83" spans="2:65" s="10" customFormat="1" ht="25.9" customHeight="1">
      <c r="B83" s="157"/>
      <c r="C83" s="158"/>
      <c r="D83" s="159" t="s">
        <v>68</v>
      </c>
      <c r="E83" s="160" t="s">
        <v>160</v>
      </c>
      <c r="F83" s="160" t="s">
        <v>161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P84+P97</f>
        <v>0</v>
      </c>
      <c r="Q83" s="165"/>
      <c r="R83" s="166">
        <f>R84+R97</f>
        <v>76.846079999999986</v>
      </c>
      <c r="S83" s="165"/>
      <c r="T83" s="167">
        <f>T84+T97</f>
        <v>0</v>
      </c>
      <c r="AR83" s="168" t="s">
        <v>77</v>
      </c>
      <c r="AT83" s="169" t="s">
        <v>68</v>
      </c>
      <c r="AU83" s="169" t="s">
        <v>69</v>
      </c>
      <c r="AY83" s="168" t="s">
        <v>162</v>
      </c>
      <c r="BK83" s="170">
        <f>BK84+BK97</f>
        <v>0</v>
      </c>
    </row>
    <row r="84" spans="2:65" s="10" customFormat="1" ht="22.9" customHeight="1">
      <c r="B84" s="157"/>
      <c r="C84" s="158"/>
      <c r="D84" s="159" t="s">
        <v>68</v>
      </c>
      <c r="E84" s="171" t="s">
        <v>77</v>
      </c>
      <c r="F84" s="171" t="s">
        <v>163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SUM(P85:P96)</f>
        <v>0</v>
      </c>
      <c r="Q84" s="165"/>
      <c r="R84" s="166">
        <f>SUM(R85:R96)</f>
        <v>1.2480000000000002E-2</v>
      </c>
      <c r="S84" s="165"/>
      <c r="T84" s="167">
        <f>SUM(T85:T96)</f>
        <v>0</v>
      </c>
      <c r="AR84" s="168" t="s">
        <v>77</v>
      </c>
      <c r="AT84" s="169" t="s">
        <v>68</v>
      </c>
      <c r="AU84" s="169" t="s">
        <v>77</v>
      </c>
      <c r="AY84" s="168" t="s">
        <v>162</v>
      </c>
      <c r="BK84" s="170">
        <f>SUM(BK85:BK96)</f>
        <v>0</v>
      </c>
    </row>
    <row r="85" spans="2:65" s="1" customFormat="1" ht="16.5" customHeight="1">
      <c r="B85" s="32"/>
      <c r="C85" s="173" t="s">
        <v>77</v>
      </c>
      <c r="D85" s="173" t="s">
        <v>164</v>
      </c>
      <c r="E85" s="174" t="s">
        <v>165</v>
      </c>
      <c r="F85" s="175" t="s">
        <v>166</v>
      </c>
      <c r="G85" s="176" t="s">
        <v>167</v>
      </c>
      <c r="H85" s="177">
        <v>50</v>
      </c>
      <c r="I85" s="178"/>
      <c r="J85" s="179">
        <f>ROUND(I85*H85,2)</f>
        <v>0</v>
      </c>
      <c r="K85" s="175" t="s">
        <v>168</v>
      </c>
      <c r="L85" s="36"/>
      <c r="M85" s="180" t="s">
        <v>1</v>
      </c>
      <c r="N85" s="181" t="s">
        <v>40</v>
      </c>
      <c r="O85" s="58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AR85" s="15" t="s">
        <v>169</v>
      </c>
      <c r="AT85" s="15" t="s">
        <v>164</v>
      </c>
      <c r="AU85" s="15" t="s">
        <v>79</v>
      </c>
      <c r="AY85" s="15" t="s">
        <v>162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5" t="s">
        <v>77</v>
      </c>
      <c r="BK85" s="184">
        <f>ROUND(I85*H85,2)</f>
        <v>0</v>
      </c>
      <c r="BL85" s="15" t="s">
        <v>169</v>
      </c>
      <c r="BM85" s="15" t="s">
        <v>740</v>
      </c>
    </row>
    <row r="86" spans="2:65" s="1" customFormat="1">
      <c r="B86" s="32"/>
      <c r="C86" s="33"/>
      <c r="D86" s="185" t="s">
        <v>171</v>
      </c>
      <c r="E86" s="33"/>
      <c r="F86" s="186" t="s">
        <v>172</v>
      </c>
      <c r="G86" s="33"/>
      <c r="H86" s="33"/>
      <c r="I86" s="101"/>
      <c r="J86" s="33"/>
      <c r="K86" s="33"/>
      <c r="L86" s="36"/>
      <c r="M86" s="187"/>
      <c r="N86" s="58"/>
      <c r="O86" s="58"/>
      <c r="P86" s="58"/>
      <c r="Q86" s="58"/>
      <c r="R86" s="58"/>
      <c r="S86" s="58"/>
      <c r="T86" s="59"/>
      <c r="AT86" s="15" t="s">
        <v>171</v>
      </c>
      <c r="AU86" s="15" t="s">
        <v>79</v>
      </c>
    </row>
    <row r="87" spans="2:65" s="1" customFormat="1" ht="16.5" customHeight="1">
      <c r="B87" s="32"/>
      <c r="C87" s="173" t="s">
        <v>79</v>
      </c>
      <c r="D87" s="173" t="s">
        <v>164</v>
      </c>
      <c r="E87" s="174" t="s">
        <v>173</v>
      </c>
      <c r="F87" s="175" t="s">
        <v>174</v>
      </c>
      <c r="G87" s="176" t="s">
        <v>167</v>
      </c>
      <c r="H87" s="177">
        <v>50</v>
      </c>
      <c r="I87" s="178"/>
      <c r="J87" s="179">
        <f>ROUND(I87*H87,2)</f>
        <v>0</v>
      </c>
      <c r="K87" s="175" t="s">
        <v>1</v>
      </c>
      <c r="L87" s="36"/>
      <c r="M87" s="180" t="s">
        <v>1</v>
      </c>
      <c r="N87" s="181" t="s">
        <v>40</v>
      </c>
      <c r="O87" s="58"/>
      <c r="P87" s="182">
        <f>O87*H87</f>
        <v>0</v>
      </c>
      <c r="Q87" s="182">
        <v>1.8000000000000001E-4</v>
      </c>
      <c r="R87" s="182">
        <f>Q87*H87</f>
        <v>9.0000000000000011E-3</v>
      </c>
      <c r="S87" s="182">
        <v>0</v>
      </c>
      <c r="T87" s="183">
        <f>S87*H87</f>
        <v>0</v>
      </c>
      <c r="AR87" s="15" t="s">
        <v>169</v>
      </c>
      <c r="AT87" s="15" t="s">
        <v>164</v>
      </c>
      <c r="AU87" s="15" t="s">
        <v>79</v>
      </c>
      <c r="AY87" s="15" t="s">
        <v>162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5" t="s">
        <v>77</v>
      </c>
      <c r="BK87" s="184">
        <f>ROUND(I87*H87,2)</f>
        <v>0</v>
      </c>
      <c r="BL87" s="15" t="s">
        <v>169</v>
      </c>
      <c r="BM87" s="15" t="s">
        <v>741</v>
      </c>
    </row>
    <row r="88" spans="2:65" s="1" customFormat="1">
      <c r="B88" s="32"/>
      <c r="C88" s="33"/>
      <c r="D88" s="185" t="s">
        <v>171</v>
      </c>
      <c r="E88" s="33"/>
      <c r="F88" s="186" t="s">
        <v>176</v>
      </c>
      <c r="G88" s="33"/>
      <c r="H88" s="33"/>
      <c r="I88" s="101"/>
      <c r="J88" s="33"/>
      <c r="K88" s="33"/>
      <c r="L88" s="36"/>
      <c r="M88" s="187"/>
      <c r="N88" s="58"/>
      <c r="O88" s="58"/>
      <c r="P88" s="58"/>
      <c r="Q88" s="58"/>
      <c r="R88" s="58"/>
      <c r="S88" s="58"/>
      <c r="T88" s="59"/>
      <c r="AT88" s="15" t="s">
        <v>171</v>
      </c>
      <c r="AU88" s="15" t="s">
        <v>79</v>
      </c>
    </row>
    <row r="89" spans="2:65" s="1" customFormat="1" ht="16.5" customHeight="1">
      <c r="B89" s="32"/>
      <c r="C89" s="173" t="s">
        <v>177</v>
      </c>
      <c r="D89" s="173" t="s">
        <v>164</v>
      </c>
      <c r="E89" s="174" t="s">
        <v>742</v>
      </c>
      <c r="F89" s="175" t="s">
        <v>743</v>
      </c>
      <c r="G89" s="176" t="s">
        <v>180</v>
      </c>
      <c r="H89" s="177">
        <v>3</v>
      </c>
      <c r="I89" s="178"/>
      <c r="J89" s="179">
        <f>ROUND(I89*H89,2)</f>
        <v>0</v>
      </c>
      <c r="K89" s="175" t="s">
        <v>168</v>
      </c>
      <c r="L89" s="36"/>
      <c r="M89" s="180" t="s">
        <v>1</v>
      </c>
      <c r="N89" s="181" t="s">
        <v>40</v>
      </c>
      <c r="O89" s="58"/>
      <c r="P89" s="182">
        <f>O89*H89</f>
        <v>0</v>
      </c>
      <c r="Q89" s="182">
        <v>9.0000000000000006E-5</v>
      </c>
      <c r="R89" s="182">
        <f>Q89*H89</f>
        <v>2.7E-4</v>
      </c>
      <c r="S89" s="182">
        <v>0</v>
      </c>
      <c r="T89" s="183">
        <f>S89*H89</f>
        <v>0</v>
      </c>
      <c r="AR89" s="15" t="s">
        <v>169</v>
      </c>
      <c r="AT89" s="15" t="s">
        <v>164</v>
      </c>
      <c r="AU89" s="15" t="s">
        <v>79</v>
      </c>
      <c r="AY89" s="15" t="s">
        <v>162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5" t="s">
        <v>77</v>
      </c>
      <c r="BK89" s="184">
        <f>ROUND(I89*H89,2)</f>
        <v>0</v>
      </c>
      <c r="BL89" s="15" t="s">
        <v>169</v>
      </c>
      <c r="BM89" s="15" t="s">
        <v>744</v>
      </c>
    </row>
    <row r="90" spans="2:65" s="1" customFormat="1">
      <c r="B90" s="32"/>
      <c r="C90" s="33"/>
      <c r="D90" s="185" t="s">
        <v>171</v>
      </c>
      <c r="E90" s="33"/>
      <c r="F90" s="186" t="s">
        <v>745</v>
      </c>
      <c r="G90" s="33"/>
      <c r="H90" s="33"/>
      <c r="I90" s="101"/>
      <c r="J90" s="33"/>
      <c r="K90" s="33"/>
      <c r="L90" s="36"/>
      <c r="M90" s="187"/>
      <c r="N90" s="58"/>
      <c r="O90" s="58"/>
      <c r="P90" s="58"/>
      <c r="Q90" s="58"/>
      <c r="R90" s="58"/>
      <c r="S90" s="58"/>
      <c r="T90" s="59"/>
      <c r="AT90" s="15" t="s">
        <v>171</v>
      </c>
      <c r="AU90" s="15" t="s">
        <v>79</v>
      </c>
    </row>
    <row r="91" spans="2:65" s="1" customFormat="1" ht="16.5" customHeight="1">
      <c r="B91" s="32"/>
      <c r="C91" s="173" t="s">
        <v>169</v>
      </c>
      <c r="D91" s="173" t="s">
        <v>164</v>
      </c>
      <c r="E91" s="174" t="s">
        <v>746</v>
      </c>
      <c r="F91" s="175" t="s">
        <v>747</v>
      </c>
      <c r="G91" s="176" t="s">
        <v>180</v>
      </c>
      <c r="H91" s="177">
        <v>3</v>
      </c>
      <c r="I91" s="178"/>
      <c r="J91" s="179">
        <f>ROUND(I91*H91,2)</f>
        <v>0</v>
      </c>
      <c r="K91" s="175" t="s">
        <v>168</v>
      </c>
      <c r="L91" s="36"/>
      <c r="M91" s="180" t="s">
        <v>1</v>
      </c>
      <c r="N91" s="181" t="s">
        <v>40</v>
      </c>
      <c r="O91" s="58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AR91" s="15" t="s">
        <v>169</v>
      </c>
      <c r="AT91" s="15" t="s">
        <v>164</v>
      </c>
      <c r="AU91" s="15" t="s">
        <v>79</v>
      </c>
      <c r="AY91" s="15" t="s">
        <v>162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5" t="s">
        <v>77</v>
      </c>
      <c r="BK91" s="184">
        <f>ROUND(I91*H91,2)</f>
        <v>0</v>
      </c>
      <c r="BL91" s="15" t="s">
        <v>169</v>
      </c>
      <c r="BM91" s="15" t="s">
        <v>748</v>
      </c>
    </row>
    <row r="92" spans="2:65" s="1" customFormat="1" ht="19.5">
      <c r="B92" s="32"/>
      <c r="C92" s="33"/>
      <c r="D92" s="185" t="s">
        <v>171</v>
      </c>
      <c r="E92" s="33"/>
      <c r="F92" s="186" t="s">
        <v>749</v>
      </c>
      <c r="G92" s="33"/>
      <c r="H92" s="33"/>
      <c r="I92" s="101"/>
      <c r="J92" s="33"/>
      <c r="K92" s="33"/>
      <c r="L92" s="36"/>
      <c r="M92" s="187"/>
      <c r="N92" s="58"/>
      <c r="O92" s="58"/>
      <c r="P92" s="58"/>
      <c r="Q92" s="58"/>
      <c r="R92" s="58"/>
      <c r="S92" s="58"/>
      <c r="T92" s="59"/>
      <c r="AT92" s="15" t="s">
        <v>171</v>
      </c>
      <c r="AU92" s="15" t="s">
        <v>79</v>
      </c>
    </row>
    <row r="93" spans="2:65" s="1" customFormat="1" ht="16.5" customHeight="1">
      <c r="B93" s="32"/>
      <c r="C93" s="173" t="s">
        <v>187</v>
      </c>
      <c r="D93" s="173" t="s">
        <v>164</v>
      </c>
      <c r="E93" s="174" t="s">
        <v>212</v>
      </c>
      <c r="F93" s="175" t="s">
        <v>213</v>
      </c>
      <c r="G93" s="176" t="s">
        <v>180</v>
      </c>
      <c r="H93" s="177">
        <v>3</v>
      </c>
      <c r="I93" s="178"/>
      <c r="J93" s="179">
        <f>ROUND(I93*H93,2)</f>
        <v>0</v>
      </c>
      <c r="K93" s="175" t="s">
        <v>168</v>
      </c>
      <c r="L93" s="36"/>
      <c r="M93" s="180" t="s">
        <v>1</v>
      </c>
      <c r="N93" s="181" t="s">
        <v>40</v>
      </c>
      <c r="O93" s="58"/>
      <c r="P93" s="182">
        <f>O93*H93</f>
        <v>0</v>
      </c>
      <c r="Q93" s="182">
        <v>1.07E-3</v>
      </c>
      <c r="R93" s="182">
        <f>Q93*H93</f>
        <v>3.2100000000000002E-3</v>
      </c>
      <c r="S93" s="182">
        <v>0</v>
      </c>
      <c r="T93" s="183">
        <f>S93*H93</f>
        <v>0</v>
      </c>
      <c r="AR93" s="15" t="s">
        <v>169</v>
      </c>
      <c r="AT93" s="15" t="s">
        <v>164</v>
      </c>
      <c r="AU93" s="15" t="s">
        <v>79</v>
      </c>
      <c r="AY93" s="15" t="s">
        <v>162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5" t="s">
        <v>77</v>
      </c>
      <c r="BK93" s="184">
        <f>ROUND(I93*H93,2)</f>
        <v>0</v>
      </c>
      <c r="BL93" s="15" t="s">
        <v>169</v>
      </c>
      <c r="BM93" s="15" t="s">
        <v>750</v>
      </c>
    </row>
    <row r="94" spans="2:65" s="1" customFormat="1">
      <c r="B94" s="32"/>
      <c r="C94" s="33"/>
      <c r="D94" s="185" t="s">
        <v>171</v>
      </c>
      <c r="E94" s="33"/>
      <c r="F94" s="186" t="s">
        <v>215</v>
      </c>
      <c r="G94" s="33"/>
      <c r="H94" s="33"/>
      <c r="I94" s="101"/>
      <c r="J94" s="33"/>
      <c r="K94" s="33"/>
      <c r="L94" s="36"/>
      <c r="M94" s="187"/>
      <c r="N94" s="58"/>
      <c r="O94" s="58"/>
      <c r="P94" s="58"/>
      <c r="Q94" s="58"/>
      <c r="R94" s="58"/>
      <c r="S94" s="58"/>
      <c r="T94" s="59"/>
      <c r="AT94" s="15" t="s">
        <v>171</v>
      </c>
      <c r="AU94" s="15" t="s">
        <v>79</v>
      </c>
    </row>
    <row r="95" spans="2:65" s="1" customFormat="1" ht="16.5" customHeight="1">
      <c r="B95" s="32"/>
      <c r="C95" s="173" t="s">
        <v>192</v>
      </c>
      <c r="D95" s="173" t="s">
        <v>164</v>
      </c>
      <c r="E95" s="174" t="s">
        <v>751</v>
      </c>
      <c r="F95" s="175" t="s">
        <v>752</v>
      </c>
      <c r="G95" s="176" t="s">
        <v>180</v>
      </c>
      <c r="H95" s="177">
        <v>3</v>
      </c>
      <c r="I95" s="178"/>
      <c r="J95" s="179">
        <f>ROUND(I95*H95,2)</f>
        <v>0</v>
      </c>
      <c r="K95" s="175" t="s">
        <v>168</v>
      </c>
      <c r="L95" s="36"/>
      <c r="M95" s="180" t="s">
        <v>1</v>
      </c>
      <c r="N95" s="181" t="s">
        <v>40</v>
      </c>
      <c r="O95" s="58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AR95" s="15" t="s">
        <v>169</v>
      </c>
      <c r="AT95" s="15" t="s">
        <v>164</v>
      </c>
      <c r="AU95" s="15" t="s">
        <v>79</v>
      </c>
      <c r="AY95" s="15" t="s">
        <v>162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5" t="s">
        <v>77</v>
      </c>
      <c r="BK95" s="184">
        <f>ROUND(I95*H95,2)</f>
        <v>0</v>
      </c>
      <c r="BL95" s="15" t="s">
        <v>169</v>
      </c>
      <c r="BM95" s="15" t="s">
        <v>753</v>
      </c>
    </row>
    <row r="96" spans="2:65" s="1" customFormat="1" ht="19.5">
      <c r="B96" s="32"/>
      <c r="C96" s="33"/>
      <c r="D96" s="185" t="s">
        <v>171</v>
      </c>
      <c r="E96" s="33"/>
      <c r="F96" s="186" t="s">
        <v>754</v>
      </c>
      <c r="G96" s="33"/>
      <c r="H96" s="33"/>
      <c r="I96" s="101"/>
      <c r="J96" s="33"/>
      <c r="K96" s="33"/>
      <c r="L96" s="36"/>
      <c r="M96" s="187"/>
      <c r="N96" s="58"/>
      <c r="O96" s="58"/>
      <c r="P96" s="58"/>
      <c r="Q96" s="58"/>
      <c r="R96" s="58"/>
      <c r="S96" s="58"/>
      <c r="T96" s="59"/>
      <c r="AT96" s="15" t="s">
        <v>171</v>
      </c>
      <c r="AU96" s="15" t="s">
        <v>79</v>
      </c>
    </row>
    <row r="97" spans="2:65" s="10" customFormat="1" ht="22.9" customHeight="1">
      <c r="B97" s="157"/>
      <c r="C97" s="158"/>
      <c r="D97" s="159" t="s">
        <v>68</v>
      </c>
      <c r="E97" s="171" t="s">
        <v>169</v>
      </c>
      <c r="F97" s="171" t="s">
        <v>320</v>
      </c>
      <c r="G97" s="158"/>
      <c r="H97" s="158"/>
      <c r="I97" s="161"/>
      <c r="J97" s="172">
        <f>BK97</f>
        <v>0</v>
      </c>
      <c r="K97" s="158"/>
      <c r="L97" s="163"/>
      <c r="M97" s="164"/>
      <c r="N97" s="165"/>
      <c r="O97" s="165"/>
      <c r="P97" s="166">
        <f>SUM(P98:P104)</f>
        <v>0</v>
      </c>
      <c r="Q97" s="165"/>
      <c r="R97" s="166">
        <f>SUM(R98:R104)</f>
        <v>76.83359999999999</v>
      </c>
      <c r="S97" s="165"/>
      <c r="T97" s="167">
        <f>SUM(T98:T104)</f>
        <v>0</v>
      </c>
      <c r="AR97" s="168" t="s">
        <v>77</v>
      </c>
      <c r="AT97" s="169" t="s">
        <v>68</v>
      </c>
      <c r="AU97" s="169" t="s">
        <v>77</v>
      </c>
      <c r="AY97" s="168" t="s">
        <v>162</v>
      </c>
      <c r="BK97" s="170">
        <f>SUM(BK98:BK104)</f>
        <v>0</v>
      </c>
    </row>
    <row r="98" spans="2:65" s="1" customFormat="1" ht="16.5" customHeight="1">
      <c r="B98" s="32"/>
      <c r="C98" s="173" t="s">
        <v>197</v>
      </c>
      <c r="D98" s="173" t="s">
        <v>164</v>
      </c>
      <c r="E98" s="174" t="s">
        <v>451</v>
      </c>
      <c r="F98" s="175" t="s">
        <v>452</v>
      </c>
      <c r="G98" s="176" t="s">
        <v>238</v>
      </c>
      <c r="H98" s="177">
        <v>32</v>
      </c>
      <c r="I98" s="178"/>
      <c r="J98" s="179">
        <f>ROUND(I98*H98,2)</f>
        <v>0</v>
      </c>
      <c r="K98" s="175" t="s">
        <v>168</v>
      </c>
      <c r="L98" s="36"/>
      <c r="M98" s="180" t="s">
        <v>1</v>
      </c>
      <c r="N98" s="181" t="s">
        <v>40</v>
      </c>
      <c r="O98" s="58"/>
      <c r="P98" s="182">
        <f>O98*H98</f>
        <v>0</v>
      </c>
      <c r="Q98" s="182">
        <v>1.9967999999999999</v>
      </c>
      <c r="R98" s="182">
        <f>Q98*H98</f>
        <v>63.897599999999997</v>
      </c>
      <c r="S98" s="182">
        <v>0</v>
      </c>
      <c r="T98" s="183">
        <f>S98*H98</f>
        <v>0</v>
      </c>
      <c r="AR98" s="15" t="s">
        <v>169</v>
      </c>
      <c r="AT98" s="15" t="s">
        <v>164</v>
      </c>
      <c r="AU98" s="15" t="s">
        <v>79</v>
      </c>
      <c r="AY98" s="15" t="s">
        <v>162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5" t="s">
        <v>77</v>
      </c>
      <c r="BK98" s="184">
        <f>ROUND(I98*H98,2)</f>
        <v>0</v>
      </c>
      <c r="BL98" s="15" t="s">
        <v>169</v>
      </c>
      <c r="BM98" s="15" t="s">
        <v>755</v>
      </c>
    </row>
    <row r="99" spans="2:65" s="1" customFormat="1">
      <c r="B99" s="32"/>
      <c r="C99" s="33"/>
      <c r="D99" s="185" t="s">
        <v>171</v>
      </c>
      <c r="E99" s="33"/>
      <c r="F99" s="186" t="s">
        <v>454</v>
      </c>
      <c r="G99" s="33"/>
      <c r="H99" s="33"/>
      <c r="I99" s="101"/>
      <c r="J99" s="33"/>
      <c r="K99" s="33"/>
      <c r="L99" s="36"/>
      <c r="M99" s="187"/>
      <c r="N99" s="58"/>
      <c r="O99" s="58"/>
      <c r="P99" s="58"/>
      <c r="Q99" s="58"/>
      <c r="R99" s="58"/>
      <c r="S99" s="58"/>
      <c r="T99" s="59"/>
      <c r="AT99" s="15" t="s">
        <v>171</v>
      </c>
      <c r="AU99" s="15" t="s">
        <v>79</v>
      </c>
    </row>
    <row r="100" spans="2:65" s="11" customFormat="1">
      <c r="B100" s="188"/>
      <c r="C100" s="189"/>
      <c r="D100" s="185" t="s">
        <v>241</v>
      </c>
      <c r="E100" s="190" t="s">
        <v>1</v>
      </c>
      <c r="F100" s="191" t="s">
        <v>756</v>
      </c>
      <c r="G100" s="189"/>
      <c r="H100" s="192">
        <v>32</v>
      </c>
      <c r="I100" s="193"/>
      <c r="J100" s="189"/>
      <c r="K100" s="189"/>
      <c r="L100" s="194"/>
      <c r="M100" s="195"/>
      <c r="N100" s="196"/>
      <c r="O100" s="196"/>
      <c r="P100" s="196"/>
      <c r="Q100" s="196"/>
      <c r="R100" s="196"/>
      <c r="S100" s="196"/>
      <c r="T100" s="197"/>
      <c r="AT100" s="198" t="s">
        <v>241</v>
      </c>
      <c r="AU100" s="198" t="s">
        <v>79</v>
      </c>
      <c r="AV100" s="11" t="s">
        <v>79</v>
      </c>
      <c r="AW100" s="11" t="s">
        <v>31</v>
      </c>
      <c r="AX100" s="11" t="s">
        <v>77</v>
      </c>
      <c r="AY100" s="198" t="s">
        <v>162</v>
      </c>
    </row>
    <row r="101" spans="2:65" s="1" customFormat="1" ht="16.5" customHeight="1">
      <c r="B101" s="32"/>
      <c r="C101" s="173" t="s">
        <v>202</v>
      </c>
      <c r="D101" s="173" t="s">
        <v>164</v>
      </c>
      <c r="E101" s="174" t="s">
        <v>400</v>
      </c>
      <c r="F101" s="175" t="s">
        <v>401</v>
      </c>
      <c r="G101" s="176" t="s">
        <v>238</v>
      </c>
      <c r="H101" s="177">
        <v>7</v>
      </c>
      <c r="I101" s="178"/>
      <c r="J101" s="179">
        <f>ROUND(I101*H101,2)</f>
        <v>0</v>
      </c>
      <c r="K101" s="175" t="s">
        <v>168</v>
      </c>
      <c r="L101" s="36"/>
      <c r="M101" s="180" t="s">
        <v>1</v>
      </c>
      <c r="N101" s="181" t="s">
        <v>40</v>
      </c>
      <c r="O101" s="58"/>
      <c r="P101" s="182">
        <f>O101*H101</f>
        <v>0</v>
      </c>
      <c r="Q101" s="182">
        <v>1.8480000000000001</v>
      </c>
      <c r="R101" s="182">
        <f>Q101*H101</f>
        <v>12.936</v>
      </c>
      <c r="S101" s="182">
        <v>0</v>
      </c>
      <c r="T101" s="183">
        <f>S101*H101</f>
        <v>0</v>
      </c>
      <c r="AR101" s="15" t="s">
        <v>169</v>
      </c>
      <c r="AT101" s="15" t="s">
        <v>164</v>
      </c>
      <c r="AU101" s="15" t="s">
        <v>79</v>
      </c>
      <c r="AY101" s="15" t="s">
        <v>162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5" t="s">
        <v>77</v>
      </c>
      <c r="BK101" s="184">
        <f>ROUND(I101*H101,2)</f>
        <v>0</v>
      </c>
      <c r="BL101" s="15" t="s">
        <v>169</v>
      </c>
      <c r="BM101" s="15" t="s">
        <v>757</v>
      </c>
    </row>
    <row r="102" spans="2:65" s="1" customFormat="1" ht="19.5">
      <c r="B102" s="32"/>
      <c r="C102" s="33"/>
      <c r="D102" s="185" t="s">
        <v>171</v>
      </c>
      <c r="E102" s="33"/>
      <c r="F102" s="186" t="s">
        <v>403</v>
      </c>
      <c r="G102" s="33"/>
      <c r="H102" s="33"/>
      <c r="I102" s="101"/>
      <c r="J102" s="33"/>
      <c r="K102" s="33"/>
      <c r="L102" s="36"/>
      <c r="M102" s="187"/>
      <c r="N102" s="58"/>
      <c r="O102" s="58"/>
      <c r="P102" s="58"/>
      <c r="Q102" s="58"/>
      <c r="R102" s="58"/>
      <c r="S102" s="58"/>
      <c r="T102" s="59"/>
      <c r="AT102" s="15" t="s">
        <v>171</v>
      </c>
      <c r="AU102" s="15" t="s">
        <v>79</v>
      </c>
    </row>
    <row r="103" spans="2:65" s="1" customFormat="1" ht="16.5" customHeight="1">
      <c r="B103" s="32"/>
      <c r="C103" s="173" t="s">
        <v>207</v>
      </c>
      <c r="D103" s="173" t="s">
        <v>164</v>
      </c>
      <c r="E103" s="174" t="s">
        <v>334</v>
      </c>
      <c r="F103" s="175" t="s">
        <v>335</v>
      </c>
      <c r="G103" s="176" t="s">
        <v>303</v>
      </c>
      <c r="H103" s="177">
        <v>76.846000000000004</v>
      </c>
      <c r="I103" s="178"/>
      <c r="J103" s="179">
        <f>ROUND(I103*H103,2)</f>
        <v>0</v>
      </c>
      <c r="K103" s="175" t="s">
        <v>168</v>
      </c>
      <c r="L103" s="36"/>
      <c r="M103" s="180" t="s">
        <v>1</v>
      </c>
      <c r="N103" s="181" t="s">
        <v>40</v>
      </c>
      <c r="O103" s="58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15" t="s">
        <v>169</v>
      </c>
      <c r="AT103" s="15" t="s">
        <v>164</v>
      </c>
      <c r="AU103" s="15" t="s">
        <v>79</v>
      </c>
      <c r="AY103" s="15" t="s">
        <v>162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5" t="s">
        <v>77</v>
      </c>
      <c r="BK103" s="184">
        <f>ROUND(I103*H103,2)</f>
        <v>0</v>
      </c>
      <c r="BL103" s="15" t="s">
        <v>169</v>
      </c>
      <c r="BM103" s="15" t="s">
        <v>758</v>
      </c>
    </row>
    <row r="104" spans="2:65" s="1" customFormat="1">
      <c r="B104" s="32"/>
      <c r="C104" s="33"/>
      <c r="D104" s="185" t="s">
        <v>171</v>
      </c>
      <c r="E104" s="33"/>
      <c r="F104" s="186" t="s">
        <v>337</v>
      </c>
      <c r="G104" s="33"/>
      <c r="H104" s="33"/>
      <c r="I104" s="101"/>
      <c r="J104" s="33"/>
      <c r="K104" s="33"/>
      <c r="L104" s="36"/>
      <c r="M104" s="233"/>
      <c r="N104" s="234"/>
      <c r="O104" s="234"/>
      <c r="P104" s="234"/>
      <c r="Q104" s="234"/>
      <c r="R104" s="234"/>
      <c r="S104" s="234"/>
      <c r="T104" s="235"/>
      <c r="AT104" s="15" t="s">
        <v>171</v>
      </c>
      <c r="AU104" s="15" t="s">
        <v>79</v>
      </c>
    </row>
    <row r="105" spans="2:65" s="1" customFormat="1" ht="6.95" customHeight="1">
      <c r="B105" s="44"/>
      <c r="C105" s="45"/>
      <c r="D105" s="45"/>
      <c r="E105" s="45"/>
      <c r="F105" s="45"/>
      <c r="G105" s="45"/>
      <c r="H105" s="45"/>
      <c r="I105" s="123"/>
      <c r="J105" s="45"/>
      <c r="K105" s="45"/>
      <c r="L105" s="36"/>
    </row>
  </sheetData>
  <sheetProtection algorithmName="SHA-512" hashValue="xQs1DxJfvWpEuKOgYIcoSBgaJQGOmaYTzD2W4xL/Bz7UIjlNQgEzX7jwzDmLXeWiaVb/wvZPkmkl61ZcdivMWQ==" saltValue="eRQWEMJuO4UfiCIDmPTKRrWAsF+Hoy/11Myc9Rns2YK7VwepbphqS20TLv5RDcqt/aoOk3/+ODfkZeZlVkN/aA==" spinCount="100000" sheet="1" objects="1" scenarios="1" formatColumns="0" formatRows="0" autoFilter="0"/>
  <autoFilter ref="C81:K104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4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5" t="s">
        <v>115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133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1" t="str">
        <f>'Rekapitulace stavby'!K6</f>
        <v>Bratřejovka, km 3,190-6,271, oprava stupňů a opevnění toku</v>
      </c>
      <c r="F7" s="282"/>
      <c r="G7" s="282"/>
      <c r="H7" s="282"/>
      <c r="L7" s="18"/>
    </row>
    <row r="8" spans="2:46" s="1" customFormat="1" ht="12" customHeight="1">
      <c r="B8" s="36"/>
      <c r="D8" s="100" t="s">
        <v>134</v>
      </c>
      <c r="I8" s="101"/>
      <c r="L8" s="36"/>
    </row>
    <row r="9" spans="2:46" s="1" customFormat="1" ht="36.950000000000003" customHeight="1">
      <c r="B9" s="36"/>
      <c r="E9" s="283" t="s">
        <v>759</v>
      </c>
      <c r="F9" s="284"/>
      <c r="G9" s="284"/>
      <c r="H9" s="284"/>
      <c r="I9" s="101"/>
      <c r="L9" s="36"/>
    </row>
    <row r="10" spans="2:46" s="1" customFormat="1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7. 12. 2018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5" t="str">
        <f>'Rekapitulace stavby'!E14</f>
        <v>Vyplň údaj</v>
      </c>
      <c r="F18" s="286"/>
      <c r="G18" s="286"/>
      <c r="H18" s="286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32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33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34</v>
      </c>
      <c r="I26" s="101"/>
      <c r="L26" s="36"/>
    </row>
    <row r="27" spans="2:12" s="6" customFormat="1" ht="16.5" customHeight="1">
      <c r="B27" s="104"/>
      <c r="E27" s="287" t="s">
        <v>1</v>
      </c>
      <c r="F27" s="287"/>
      <c r="G27" s="287"/>
      <c r="H27" s="287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35</v>
      </c>
      <c r="I30" s="101"/>
      <c r="J30" s="108">
        <f>ROUND(J84,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37</v>
      </c>
      <c r="I32" s="110" t="s">
        <v>36</v>
      </c>
      <c r="J32" s="109" t="s">
        <v>38</v>
      </c>
      <c r="L32" s="36"/>
    </row>
    <row r="33" spans="2:12" s="1" customFormat="1" ht="14.45" customHeight="1">
      <c r="B33" s="36"/>
      <c r="D33" s="100" t="s">
        <v>39</v>
      </c>
      <c r="E33" s="100" t="s">
        <v>40</v>
      </c>
      <c r="F33" s="111">
        <f>ROUND((SUM(BE84:BE143)),  2)</f>
        <v>0</v>
      </c>
      <c r="I33" s="112">
        <v>0.21</v>
      </c>
      <c r="J33" s="111">
        <f>ROUND(((SUM(BE84:BE143))*I33),  2)</f>
        <v>0</v>
      </c>
      <c r="L33" s="36"/>
    </row>
    <row r="34" spans="2:12" s="1" customFormat="1" ht="14.45" customHeight="1">
      <c r="B34" s="36"/>
      <c r="E34" s="100" t="s">
        <v>41</v>
      </c>
      <c r="F34" s="111">
        <f>ROUND((SUM(BF84:BF143)),  2)</f>
        <v>0</v>
      </c>
      <c r="I34" s="112">
        <v>0.15</v>
      </c>
      <c r="J34" s="111">
        <f>ROUND(((SUM(BF84:BF143))*I34),  2)</f>
        <v>0</v>
      </c>
      <c r="L34" s="36"/>
    </row>
    <row r="35" spans="2:12" s="1" customFormat="1" ht="14.45" hidden="1" customHeight="1">
      <c r="B35" s="36"/>
      <c r="E35" s="100" t="s">
        <v>42</v>
      </c>
      <c r="F35" s="111">
        <f>ROUND((SUM(BG84:BG143)),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43</v>
      </c>
      <c r="F36" s="111">
        <f>ROUND((SUM(BH84:BH143)),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44</v>
      </c>
      <c r="F37" s="111">
        <f>ROUND((SUM(BI84:BI143)),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45</v>
      </c>
      <c r="E39" s="115"/>
      <c r="F39" s="115"/>
      <c r="G39" s="116" t="s">
        <v>46</v>
      </c>
      <c r="H39" s="117" t="s">
        <v>47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136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79" t="str">
        <f>E7</f>
        <v>Bratřejovka, km 3,190-6,271, oprava stupňů a opevnění toku</v>
      </c>
      <c r="F48" s="280"/>
      <c r="G48" s="280"/>
      <c r="H48" s="280"/>
      <c r="I48" s="101"/>
      <c r="J48" s="33"/>
      <c r="K48" s="33"/>
      <c r="L48" s="36"/>
    </row>
    <row r="49" spans="2:47" s="1" customFormat="1" ht="12" customHeight="1">
      <c r="B49" s="32"/>
      <c r="C49" s="27" t="s">
        <v>134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62" t="str">
        <f>E9</f>
        <v>13 - Stupeň 10</v>
      </c>
      <c r="F50" s="261"/>
      <c r="G50" s="261"/>
      <c r="H50" s="26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7. 12. 2018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Povodí Moravy, s.p.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32</v>
      </c>
      <c r="J55" s="30" t="str">
        <f>E24</f>
        <v>Agroprojekt PSO, s.r.o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137</v>
      </c>
      <c r="D57" s="128"/>
      <c r="E57" s="128"/>
      <c r="F57" s="128"/>
      <c r="G57" s="128"/>
      <c r="H57" s="128"/>
      <c r="I57" s="129"/>
      <c r="J57" s="130" t="s">
        <v>138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139</v>
      </c>
      <c r="D59" s="33"/>
      <c r="E59" s="33"/>
      <c r="F59" s="33"/>
      <c r="G59" s="33"/>
      <c r="H59" s="33"/>
      <c r="I59" s="101"/>
      <c r="J59" s="71">
        <f>J84</f>
        <v>0</v>
      </c>
      <c r="K59" s="33"/>
      <c r="L59" s="36"/>
      <c r="AU59" s="15" t="s">
        <v>140</v>
      </c>
    </row>
    <row r="60" spans="2:47" s="7" customFormat="1" ht="24.95" customHeight="1">
      <c r="B60" s="132"/>
      <c r="C60" s="133"/>
      <c r="D60" s="134" t="s">
        <v>141</v>
      </c>
      <c r="E60" s="135"/>
      <c r="F60" s="135"/>
      <c r="G60" s="135"/>
      <c r="H60" s="135"/>
      <c r="I60" s="136"/>
      <c r="J60" s="137">
        <f>J85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142</v>
      </c>
      <c r="E61" s="142"/>
      <c r="F61" s="142"/>
      <c r="G61" s="142"/>
      <c r="H61" s="142"/>
      <c r="I61" s="143"/>
      <c r="J61" s="144">
        <f>J86</f>
        <v>0</v>
      </c>
      <c r="K61" s="140"/>
      <c r="L61" s="145"/>
    </row>
    <row r="62" spans="2:47" s="8" customFormat="1" ht="14.85" customHeight="1">
      <c r="B62" s="139"/>
      <c r="C62" s="140"/>
      <c r="D62" s="141" t="s">
        <v>143</v>
      </c>
      <c r="E62" s="142"/>
      <c r="F62" s="142"/>
      <c r="G62" s="142"/>
      <c r="H62" s="142"/>
      <c r="I62" s="143"/>
      <c r="J62" s="144">
        <f>J106</f>
        <v>0</v>
      </c>
      <c r="K62" s="140"/>
      <c r="L62" s="145"/>
    </row>
    <row r="63" spans="2:47" s="8" customFormat="1" ht="14.85" customHeight="1">
      <c r="B63" s="139"/>
      <c r="C63" s="140"/>
      <c r="D63" s="141" t="s">
        <v>144</v>
      </c>
      <c r="E63" s="142"/>
      <c r="F63" s="142"/>
      <c r="G63" s="142"/>
      <c r="H63" s="142"/>
      <c r="I63" s="143"/>
      <c r="J63" s="144">
        <f>J117</f>
        <v>0</v>
      </c>
      <c r="K63" s="140"/>
      <c r="L63" s="145"/>
    </row>
    <row r="64" spans="2:47" s="8" customFormat="1" ht="19.899999999999999" customHeight="1">
      <c r="B64" s="139"/>
      <c r="C64" s="140"/>
      <c r="D64" s="141" t="s">
        <v>146</v>
      </c>
      <c r="E64" s="142"/>
      <c r="F64" s="142"/>
      <c r="G64" s="142"/>
      <c r="H64" s="142"/>
      <c r="I64" s="143"/>
      <c r="J64" s="144">
        <f>J136</f>
        <v>0</v>
      </c>
      <c r="K64" s="140"/>
      <c r="L64" s="145"/>
    </row>
    <row r="65" spans="2:12" s="1" customFormat="1" ht="21.75" customHeight="1">
      <c r="B65" s="32"/>
      <c r="C65" s="33"/>
      <c r="D65" s="33"/>
      <c r="E65" s="33"/>
      <c r="F65" s="33"/>
      <c r="G65" s="33"/>
      <c r="H65" s="33"/>
      <c r="I65" s="101"/>
      <c r="J65" s="33"/>
      <c r="K65" s="33"/>
      <c r="L65" s="36"/>
    </row>
    <row r="66" spans="2:12" s="1" customFormat="1" ht="6.95" customHeight="1">
      <c r="B66" s="44"/>
      <c r="C66" s="45"/>
      <c r="D66" s="45"/>
      <c r="E66" s="45"/>
      <c r="F66" s="45"/>
      <c r="G66" s="45"/>
      <c r="H66" s="45"/>
      <c r="I66" s="123"/>
      <c r="J66" s="45"/>
      <c r="K66" s="45"/>
      <c r="L66" s="36"/>
    </row>
    <row r="70" spans="2:12" s="1" customFormat="1" ht="6.95" customHeight="1">
      <c r="B70" s="46"/>
      <c r="C70" s="47"/>
      <c r="D70" s="47"/>
      <c r="E70" s="47"/>
      <c r="F70" s="47"/>
      <c r="G70" s="47"/>
      <c r="H70" s="47"/>
      <c r="I70" s="126"/>
      <c r="J70" s="47"/>
      <c r="K70" s="47"/>
      <c r="L70" s="36"/>
    </row>
    <row r="71" spans="2:12" s="1" customFormat="1" ht="24.95" customHeight="1">
      <c r="B71" s="32"/>
      <c r="C71" s="21" t="s">
        <v>147</v>
      </c>
      <c r="D71" s="33"/>
      <c r="E71" s="33"/>
      <c r="F71" s="33"/>
      <c r="G71" s="33"/>
      <c r="H71" s="33"/>
      <c r="I71" s="101"/>
      <c r="J71" s="33"/>
      <c r="K71" s="33"/>
      <c r="L71" s="36"/>
    </row>
    <row r="72" spans="2:12" s="1" customFormat="1" ht="6.95" customHeight="1">
      <c r="B72" s="32"/>
      <c r="C72" s="33"/>
      <c r="D72" s="33"/>
      <c r="E72" s="33"/>
      <c r="F72" s="33"/>
      <c r="G72" s="33"/>
      <c r="H72" s="33"/>
      <c r="I72" s="101"/>
      <c r="J72" s="33"/>
      <c r="K72" s="33"/>
      <c r="L72" s="36"/>
    </row>
    <row r="73" spans="2:12" s="1" customFormat="1" ht="12" customHeight="1">
      <c r="B73" s="32"/>
      <c r="C73" s="27" t="s">
        <v>16</v>
      </c>
      <c r="D73" s="33"/>
      <c r="E73" s="33"/>
      <c r="F73" s="33"/>
      <c r="G73" s="33"/>
      <c r="H73" s="33"/>
      <c r="I73" s="101"/>
      <c r="J73" s="33"/>
      <c r="K73" s="33"/>
      <c r="L73" s="36"/>
    </row>
    <row r="74" spans="2:12" s="1" customFormat="1" ht="16.5" customHeight="1">
      <c r="B74" s="32"/>
      <c r="C74" s="33"/>
      <c r="D74" s="33"/>
      <c r="E74" s="279" t="str">
        <f>E7</f>
        <v>Bratřejovka, km 3,190-6,271, oprava stupňů a opevnění toku</v>
      </c>
      <c r="F74" s="280"/>
      <c r="G74" s="280"/>
      <c r="H74" s="280"/>
      <c r="I74" s="101"/>
      <c r="J74" s="33"/>
      <c r="K74" s="33"/>
      <c r="L74" s="36"/>
    </row>
    <row r="75" spans="2:12" s="1" customFormat="1" ht="12" customHeight="1">
      <c r="B75" s="32"/>
      <c r="C75" s="27" t="s">
        <v>134</v>
      </c>
      <c r="D75" s="33"/>
      <c r="E75" s="33"/>
      <c r="F75" s="33"/>
      <c r="G75" s="33"/>
      <c r="H75" s="33"/>
      <c r="I75" s="101"/>
      <c r="J75" s="33"/>
      <c r="K75" s="33"/>
      <c r="L75" s="36"/>
    </row>
    <row r="76" spans="2:12" s="1" customFormat="1" ht="16.5" customHeight="1">
      <c r="B76" s="32"/>
      <c r="C76" s="33"/>
      <c r="D76" s="33"/>
      <c r="E76" s="262" t="str">
        <f>E9</f>
        <v>13 - Stupeň 10</v>
      </c>
      <c r="F76" s="261"/>
      <c r="G76" s="261"/>
      <c r="H76" s="261"/>
      <c r="I76" s="101"/>
      <c r="J76" s="33"/>
      <c r="K76" s="33"/>
      <c r="L76" s="36"/>
    </row>
    <row r="77" spans="2:12" s="1" customFormat="1" ht="6.95" customHeight="1">
      <c r="B77" s="32"/>
      <c r="C77" s="33"/>
      <c r="D77" s="33"/>
      <c r="E77" s="33"/>
      <c r="F77" s="33"/>
      <c r="G77" s="33"/>
      <c r="H77" s="33"/>
      <c r="I77" s="101"/>
      <c r="J77" s="33"/>
      <c r="K77" s="33"/>
      <c r="L77" s="36"/>
    </row>
    <row r="78" spans="2:12" s="1" customFormat="1" ht="12" customHeight="1">
      <c r="B78" s="32"/>
      <c r="C78" s="27" t="s">
        <v>20</v>
      </c>
      <c r="D78" s="33"/>
      <c r="E78" s="33"/>
      <c r="F78" s="25" t="str">
        <f>F12</f>
        <v xml:space="preserve"> </v>
      </c>
      <c r="G78" s="33"/>
      <c r="H78" s="33"/>
      <c r="I78" s="102" t="s">
        <v>22</v>
      </c>
      <c r="J78" s="53" t="str">
        <f>IF(J12="","",J12)</f>
        <v>7. 12. 2018</v>
      </c>
      <c r="K78" s="33"/>
      <c r="L78" s="36"/>
    </row>
    <row r="79" spans="2:12" s="1" customFormat="1" ht="6.95" customHeight="1">
      <c r="B79" s="32"/>
      <c r="C79" s="33"/>
      <c r="D79" s="33"/>
      <c r="E79" s="33"/>
      <c r="F79" s="33"/>
      <c r="G79" s="33"/>
      <c r="H79" s="33"/>
      <c r="I79" s="101"/>
      <c r="J79" s="33"/>
      <c r="K79" s="33"/>
      <c r="L79" s="36"/>
    </row>
    <row r="80" spans="2:12" s="1" customFormat="1" ht="13.7" customHeight="1">
      <c r="B80" s="32"/>
      <c r="C80" s="27" t="s">
        <v>24</v>
      </c>
      <c r="D80" s="33"/>
      <c r="E80" s="33"/>
      <c r="F80" s="25" t="str">
        <f>E15</f>
        <v>Povodí Moravy, s.p.</v>
      </c>
      <c r="G80" s="33"/>
      <c r="H80" s="33"/>
      <c r="I80" s="102" t="s">
        <v>30</v>
      </c>
      <c r="J80" s="30" t="str">
        <f>E21</f>
        <v xml:space="preserve"> </v>
      </c>
      <c r="K80" s="33"/>
      <c r="L80" s="36"/>
    </row>
    <row r="81" spans="2:65" s="1" customFormat="1" ht="13.7" customHeight="1">
      <c r="B81" s="32"/>
      <c r="C81" s="27" t="s">
        <v>28</v>
      </c>
      <c r="D81" s="33"/>
      <c r="E81" s="33"/>
      <c r="F81" s="25" t="str">
        <f>IF(E18="","",E18)</f>
        <v>Vyplň údaj</v>
      </c>
      <c r="G81" s="33"/>
      <c r="H81" s="33"/>
      <c r="I81" s="102" t="s">
        <v>32</v>
      </c>
      <c r="J81" s="30" t="str">
        <f>E24</f>
        <v>Agroprojekt PSO, s.r.o</v>
      </c>
      <c r="K81" s="33"/>
      <c r="L81" s="36"/>
    </row>
    <row r="82" spans="2:65" s="1" customFormat="1" ht="10.35" customHeight="1">
      <c r="B82" s="32"/>
      <c r="C82" s="33"/>
      <c r="D82" s="33"/>
      <c r="E82" s="33"/>
      <c r="F82" s="33"/>
      <c r="G82" s="33"/>
      <c r="H82" s="33"/>
      <c r="I82" s="101"/>
      <c r="J82" s="33"/>
      <c r="K82" s="33"/>
      <c r="L82" s="36"/>
    </row>
    <row r="83" spans="2:65" s="9" customFormat="1" ht="29.25" customHeight="1">
      <c r="B83" s="146"/>
      <c r="C83" s="147" t="s">
        <v>148</v>
      </c>
      <c r="D83" s="148" t="s">
        <v>54</v>
      </c>
      <c r="E83" s="148" t="s">
        <v>50</v>
      </c>
      <c r="F83" s="148" t="s">
        <v>51</v>
      </c>
      <c r="G83" s="148" t="s">
        <v>149</v>
      </c>
      <c r="H83" s="148" t="s">
        <v>150</v>
      </c>
      <c r="I83" s="149" t="s">
        <v>151</v>
      </c>
      <c r="J83" s="150" t="s">
        <v>138</v>
      </c>
      <c r="K83" s="151" t="s">
        <v>152</v>
      </c>
      <c r="L83" s="152"/>
      <c r="M83" s="62" t="s">
        <v>1</v>
      </c>
      <c r="N83" s="63" t="s">
        <v>39</v>
      </c>
      <c r="O83" s="63" t="s">
        <v>153</v>
      </c>
      <c r="P83" s="63" t="s">
        <v>154</v>
      </c>
      <c r="Q83" s="63" t="s">
        <v>155</v>
      </c>
      <c r="R83" s="63" t="s">
        <v>156</v>
      </c>
      <c r="S83" s="63" t="s">
        <v>157</v>
      </c>
      <c r="T83" s="64" t="s">
        <v>158</v>
      </c>
    </row>
    <row r="84" spans="2:65" s="1" customFormat="1" ht="22.9" customHeight="1">
      <c r="B84" s="32"/>
      <c r="C84" s="69" t="s">
        <v>159</v>
      </c>
      <c r="D84" s="33"/>
      <c r="E84" s="33"/>
      <c r="F84" s="33"/>
      <c r="G84" s="33"/>
      <c r="H84" s="33"/>
      <c r="I84" s="101"/>
      <c r="J84" s="153">
        <f>BK84</f>
        <v>0</v>
      </c>
      <c r="K84" s="33"/>
      <c r="L84" s="36"/>
      <c r="M84" s="65"/>
      <c r="N84" s="66"/>
      <c r="O84" s="66"/>
      <c r="P84" s="154">
        <f>P85</f>
        <v>0</v>
      </c>
      <c r="Q84" s="66"/>
      <c r="R84" s="154">
        <f>R85</f>
        <v>11.118845999999998</v>
      </c>
      <c r="S84" s="66"/>
      <c r="T84" s="155">
        <f>T85</f>
        <v>0</v>
      </c>
      <c r="AT84" s="15" t="s">
        <v>68</v>
      </c>
      <c r="AU84" s="15" t="s">
        <v>140</v>
      </c>
      <c r="BK84" s="156">
        <f>BK85</f>
        <v>0</v>
      </c>
    </row>
    <row r="85" spans="2:65" s="10" customFormat="1" ht="25.9" customHeight="1">
      <c r="B85" s="157"/>
      <c r="C85" s="158"/>
      <c r="D85" s="159" t="s">
        <v>68</v>
      </c>
      <c r="E85" s="160" t="s">
        <v>160</v>
      </c>
      <c r="F85" s="160" t="s">
        <v>161</v>
      </c>
      <c r="G85" s="158"/>
      <c r="H85" s="158"/>
      <c r="I85" s="161"/>
      <c r="J85" s="162">
        <f>BK85</f>
        <v>0</v>
      </c>
      <c r="K85" s="158"/>
      <c r="L85" s="163"/>
      <c r="M85" s="164"/>
      <c r="N85" s="165"/>
      <c r="O85" s="165"/>
      <c r="P85" s="166">
        <f>P86+P136</f>
        <v>0</v>
      </c>
      <c r="Q85" s="165"/>
      <c r="R85" s="166">
        <f>R86+R136</f>
        <v>11.118845999999998</v>
      </c>
      <c r="S85" s="165"/>
      <c r="T85" s="167">
        <f>T86+T136</f>
        <v>0</v>
      </c>
      <c r="AR85" s="168" t="s">
        <v>77</v>
      </c>
      <c r="AT85" s="169" t="s">
        <v>68</v>
      </c>
      <c r="AU85" s="169" t="s">
        <v>69</v>
      </c>
      <c r="AY85" s="168" t="s">
        <v>162</v>
      </c>
      <c r="BK85" s="170">
        <f>BK86+BK136</f>
        <v>0</v>
      </c>
    </row>
    <row r="86" spans="2:65" s="10" customFormat="1" ht="22.9" customHeight="1">
      <c r="B86" s="157"/>
      <c r="C86" s="158"/>
      <c r="D86" s="159" t="s">
        <v>68</v>
      </c>
      <c r="E86" s="171" t="s">
        <v>77</v>
      </c>
      <c r="F86" s="171" t="s">
        <v>163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P87+SUM(P88:P106)+P117</f>
        <v>0</v>
      </c>
      <c r="Q86" s="165"/>
      <c r="R86" s="166">
        <f>R87+SUM(R88:R106)+R117</f>
        <v>4.5338879999999993</v>
      </c>
      <c r="S86" s="165"/>
      <c r="T86" s="167">
        <f>T87+SUM(T88:T106)+T117</f>
        <v>0</v>
      </c>
      <c r="AR86" s="168" t="s">
        <v>77</v>
      </c>
      <c r="AT86" s="169" t="s">
        <v>68</v>
      </c>
      <c r="AU86" s="169" t="s">
        <v>77</v>
      </c>
      <c r="AY86" s="168" t="s">
        <v>162</v>
      </c>
      <c r="BK86" s="170">
        <f>BK87+SUM(BK88:BK106)+BK117</f>
        <v>0</v>
      </c>
    </row>
    <row r="87" spans="2:65" s="1" customFormat="1" ht="16.5" customHeight="1">
      <c r="B87" s="32"/>
      <c r="C87" s="173" t="s">
        <v>77</v>
      </c>
      <c r="D87" s="173" t="s">
        <v>164</v>
      </c>
      <c r="E87" s="174" t="s">
        <v>165</v>
      </c>
      <c r="F87" s="175" t="s">
        <v>166</v>
      </c>
      <c r="G87" s="176" t="s">
        <v>167</v>
      </c>
      <c r="H87" s="177">
        <v>20</v>
      </c>
      <c r="I87" s="178"/>
      <c r="J87" s="179">
        <f>ROUND(I87*H87,2)</f>
        <v>0</v>
      </c>
      <c r="K87" s="175" t="s">
        <v>168</v>
      </c>
      <c r="L87" s="36"/>
      <c r="M87" s="180" t="s">
        <v>1</v>
      </c>
      <c r="N87" s="181" t="s">
        <v>40</v>
      </c>
      <c r="O87" s="58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15" t="s">
        <v>169</v>
      </c>
      <c r="AT87" s="15" t="s">
        <v>164</v>
      </c>
      <c r="AU87" s="15" t="s">
        <v>79</v>
      </c>
      <c r="AY87" s="15" t="s">
        <v>162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5" t="s">
        <v>77</v>
      </c>
      <c r="BK87" s="184">
        <f>ROUND(I87*H87,2)</f>
        <v>0</v>
      </c>
      <c r="BL87" s="15" t="s">
        <v>169</v>
      </c>
      <c r="BM87" s="15" t="s">
        <v>760</v>
      </c>
    </row>
    <row r="88" spans="2:65" s="1" customFormat="1">
      <c r="B88" s="32"/>
      <c r="C88" s="33"/>
      <c r="D88" s="185" t="s">
        <v>171</v>
      </c>
      <c r="E88" s="33"/>
      <c r="F88" s="186" t="s">
        <v>172</v>
      </c>
      <c r="G88" s="33"/>
      <c r="H88" s="33"/>
      <c r="I88" s="101"/>
      <c r="J88" s="33"/>
      <c r="K88" s="33"/>
      <c r="L88" s="36"/>
      <c r="M88" s="187"/>
      <c r="N88" s="58"/>
      <c r="O88" s="58"/>
      <c r="P88" s="58"/>
      <c r="Q88" s="58"/>
      <c r="R88" s="58"/>
      <c r="S88" s="58"/>
      <c r="T88" s="59"/>
      <c r="AT88" s="15" t="s">
        <v>171</v>
      </c>
      <c r="AU88" s="15" t="s">
        <v>79</v>
      </c>
    </row>
    <row r="89" spans="2:65" s="1" customFormat="1" ht="16.5" customHeight="1">
      <c r="B89" s="32"/>
      <c r="C89" s="173" t="s">
        <v>79</v>
      </c>
      <c r="D89" s="173" t="s">
        <v>164</v>
      </c>
      <c r="E89" s="174" t="s">
        <v>173</v>
      </c>
      <c r="F89" s="175" t="s">
        <v>174</v>
      </c>
      <c r="G89" s="176" t="s">
        <v>167</v>
      </c>
      <c r="H89" s="177">
        <v>20</v>
      </c>
      <c r="I89" s="178"/>
      <c r="J89" s="179">
        <f>ROUND(I89*H89,2)</f>
        <v>0</v>
      </c>
      <c r="K89" s="175" t="s">
        <v>1</v>
      </c>
      <c r="L89" s="36"/>
      <c r="M89" s="180" t="s">
        <v>1</v>
      </c>
      <c r="N89" s="181" t="s">
        <v>40</v>
      </c>
      <c r="O89" s="58"/>
      <c r="P89" s="182">
        <f>O89*H89</f>
        <v>0</v>
      </c>
      <c r="Q89" s="182">
        <v>1.8000000000000001E-4</v>
      </c>
      <c r="R89" s="182">
        <f>Q89*H89</f>
        <v>3.6000000000000003E-3</v>
      </c>
      <c r="S89" s="182">
        <v>0</v>
      </c>
      <c r="T89" s="183">
        <f>S89*H89</f>
        <v>0</v>
      </c>
      <c r="AR89" s="15" t="s">
        <v>169</v>
      </c>
      <c r="AT89" s="15" t="s">
        <v>164</v>
      </c>
      <c r="AU89" s="15" t="s">
        <v>79</v>
      </c>
      <c r="AY89" s="15" t="s">
        <v>162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5" t="s">
        <v>77</v>
      </c>
      <c r="BK89" s="184">
        <f>ROUND(I89*H89,2)</f>
        <v>0</v>
      </c>
      <c r="BL89" s="15" t="s">
        <v>169</v>
      </c>
      <c r="BM89" s="15" t="s">
        <v>761</v>
      </c>
    </row>
    <row r="90" spans="2:65" s="1" customFormat="1">
      <c r="B90" s="32"/>
      <c r="C90" s="33"/>
      <c r="D90" s="185" t="s">
        <v>171</v>
      </c>
      <c r="E90" s="33"/>
      <c r="F90" s="186" t="s">
        <v>176</v>
      </c>
      <c r="G90" s="33"/>
      <c r="H90" s="33"/>
      <c r="I90" s="101"/>
      <c r="J90" s="33"/>
      <c r="K90" s="33"/>
      <c r="L90" s="36"/>
      <c r="M90" s="187"/>
      <c r="N90" s="58"/>
      <c r="O90" s="58"/>
      <c r="P90" s="58"/>
      <c r="Q90" s="58"/>
      <c r="R90" s="58"/>
      <c r="S90" s="58"/>
      <c r="T90" s="59"/>
      <c r="AT90" s="15" t="s">
        <v>171</v>
      </c>
      <c r="AU90" s="15" t="s">
        <v>79</v>
      </c>
    </row>
    <row r="91" spans="2:65" s="1" customFormat="1" ht="16.5" customHeight="1">
      <c r="B91" s="32"/>
      <c r="C91" s="173" t="s">
        <v>177</v>
      </c>
      <c r="D91" s="173" t="s">
        <v>164</v>
      </c>
      <c r="E91" s="174" t="s">
        <v>341</v>
      </c>
      <c r="F91" s="175" t="s">
        <v>342</v>
      </c>
      <c r="G91" s="176" t="s">
        <v>180</v>
      </c>
      <c r="H91" s="177">
        <v>2</v>
      </c>
      <c r="I91" s="178"/>
      <c r="J91" s="179">
        <f>ROUND(I91*H91,2)</f>
        <v>0</v>
      </c>
      <c r="K91" s="175" t="s">
        <v>168</v>
      </c>
      <c r="L91" s="36"/>
      <c r="M91" s="180" t="s">
        <v>1</v>
      </c>
      <c r="N91" s="181" t="s">
        <v>40</v>
      </c>
      <c r="O91" s="58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AR91" s="15" t="s">
        <v>169</v>
      </c>
      <c r="AT91" s="15" t="s">
        <v>164</v>
      </c>
      <c r="AU91" s="15" t="s">
        <v>79</v>
      </c>
      <c r="AY91" s="15" t="s">
        <v>162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5" t="s">
        <v>77</v>
      </c>
      <c r="BK91" s="184">
        <f>ROUND(I91*H91,2)</f>
        <v>0</v>
      </c>
      <c r="BL91" s="15" t="s">
        <v>169</v>
      </c>
      <c r="BM91" s="15" t="s">
        <v>762</v>
      </c>
    </row>
    <row r="92" spans="2:65" s="1" customFormat="1">
      <c r="B92" s="32"/>
      <c r="C92" s="33"/>
      <c r="D92" s="185" t="s">
        <v>171</v>
      </c>
      <c r="E92" s="33"/>
      <c r="F92" s="186" t="s">
        <v>344</v>
      </c>
      <c r="G92" s="33"/>
      <c r="H92" s="33"/>
      <c r="I92" s="101"/>
      <c r="J92" s="33"/>
      <c r="K92" s="33"/>
      <c r="L92" s="36"/>
      <c r="M92" s="187"/>
      <c r="N92" s="58"/>
      <c r="O92" s="58"/>
      <c r="P92" s="58"/>
      <c r="Q92" s="58"/>
      <c r="R92" s="58"/>
      <c r="S92" s="58"/>
      <c r="T92" s="59"/>
      <c r="AT92" s="15" t="s">
        <v>171</v>
      </c>
      <c r="AU92" s="15" t="s">
        <v>79</v>
      </c>
    </row>
    <row r="93" spans="2:65" s="1" customFormat="1" ht="16.5" customHeight="1">
      <c r="B93" s="32"/>
      <c r="C93" s="173" t="s">
        <v>169</v>
      </c>
      <c r="D93" s="173" t="s">
        <v>164</v>
      </c>
      <c r="E93" s="174" t="s">
        <v>349</v>
      </c>
      <c r="F93" s="175" t="s">
        <v>350</v>
      </c>
      <c r="G93" s="176" t="s">
        <v>180</v>
      </c>
      <c r="H93" s="177">
        <v>2</v>
      </c>
      <c r="I93" s="178"/>
      <c r="J93" s="179">
        <f>ROUND(I93*H93,2)</f>
        <v>0</v>
      </c>
      <c r="K93" s="175" t="s">
        <v>267</v>
      </c>
      <c r="L93" s="36"/>
      <c r="M93" s="180" t="s">
        <v>1</v>
      </c>
      <c r="N93" s="181" t="s">
        <v>40</v>
      </c>
      <c r="O93" s="58"/>
      <c r="P93" s="182">
        <f>O93*H93</f>
        <v>0</v>
      </c>
      <c r="Q93" s="182">
        <v>5.0000000000000002E-5</v>
      </c>
      <c r="R93" s="182">
        <f>Q93*H93</f>
        <v>1E-4</v>
      </c>
      <c r="S93" s="182">
        <v>0</v>
      </c>
      <c r="T93" s="183">
        <f>S93*H93</f>
        <v>0</v>
      </c>
      <c r="AR93" s="15" t="s">
        <v>169</v>
      </c>
      <c r="AT93" s="15" t="s">
        <v>164</v>
      </c>
      <c r="AU93" s="15" t="s">
        <v>79</v>
      </c>
      <c r="AY93" s="15" t="s">
        <v>162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5" t="s">
        <v>77</v>
      </c>
      <c r="BK93" s="184">
        <f>ROUND(I93*H93,2)</f>
        <v>0</v>
      </c>
      <c r="BL93" s="15" t="s">
        <v>169</v>
      </c>
      <c r="BM93" s="15" t="s">
        <v>763</v>
      </c>
    </row>
    <row r="94" spans="2:65" s="1" customFormat="1">
      <c r="B94" s="32"/>
      <c r="C94" s="33"/>
      <c r="D94" s="185" t="s">
        <v>171</v>
      </c>
      <c r="E94" s="33"/>
      <c r="F94" s="186" t="s">
        <v>352</v>
      </c>
      <c r="G94" s="33"/>
      <c r="H94" s="33"/>
      <c r="I94" s="101"/>
      <c r="J94" s="33"/>
      <c r="K94" s="33"/>
      <c r="L94" s="36"/>
      <c r="M94" s="187"/>
      <c r="N94" s="58"/>
      <c r="O94" s="58"/>
      <c r="P94" s="58"/>
      <c r="Q94" s="58"/>
      <c r="R94" s="58"/>
      <c r="S94" s="58"/>
      <c r="T94" s="59"/>
      <c r="AT94" s="15" t="s">
        <v>171</v>
      </c>
      <c r="AU94" s="15" t="s">
        <v>79</v>
      </c>
    </row>
    <row r="95" spans="2:65" s="1" customFormat="1" ht="16.5" customHeight="1">
      <c r="B95" s="32"/>
      <c r="C95" s="173" t="s">
        <v>187</v>
      </c>
      <c r="D95" s="173" t="s">
        <v>164</v>
      </c>
      <c r="E95" s="174" t="s">
        <v>354</v>
      </c>
      <c r="F95" s="175" t="s">
        <v>355</v>
      </c>
      <c r="G95" s="176" t="s">
        <v>180</v>
      </c>
      <c r="H95" s="177">
        <v>2</v>
      </c>
      <c r="I95" s="178"/>
      <c r="J95" s="179">
        <f>ROUND(I95*H95,2)</f>
        <v>0</v>
      </c>
      <c r="K95" s="175" t="s">
        <v>267</v>
      </c>
      <c r="L95" s="36"/>
      <c r="M95" s="180" t="s">
        <v>1</v>
      </c>
      <c r="N95" s="181" t="s">
        <v>40</v>
      </c>
      <c r="O95" s="58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AR95" s="15" t="s">
        <v>169</v>
      </c>
      <c r="AT95" s="15" t="s">
        <v>164</v>
      </c>
      <c r="AU95" s="15" t="s">
        <v>79</v>
      </c>
      <c r="AY95" s="15" t="s">
        <v>162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5" t="s">
        <v>77</v>
      </c>
      <c r="BK95" s="184">
        <f>ROUND(I95*H95,2)</f>
        <v>0</v>
      </c>
      <c r="BL95" s="15" t="s">
        <v>169</v>
      </c>
      <c r="BM95" s="15" t="s">
        <v>764</v>
      </c>
    </row>
    <row r="96" spans="2:65" s="1" customFormat="1" ht="19.5">
      <c r="B96" s="32"/>
      <c r="C96" s="33"/>
      <c r="D96" s="185" t="s">
        <v>171</v>
      </c>
      <c r="E96" s="33"/>
      <c r="F96" s="186" t="s">
        <v>357</v>
      </c>
      <c r="G96" s="33"/>
      <c r="H96" s="33"/>
      <c r="I96" s="101"/>
      <c r="J96" s="33"/>
      <c r="K96" s="33"/>
      <c r="L96" s="36"/>
      <c r="M96" s="187"/>
      <c r="N96" s="58"/>
      <c r="O96" s="58"/>
      <c r="P96" s="58"/>
      <c r="Q96" s="58"/>
      <c r="R96" s="58"/>
      <c r="S96" s="58"/>
      <c r="T96" s="59"/>
      <c r="AT96" s="15" t="s">
        <v>171</v>
      </c>
      <c r="AU96" s="15" t="s">
        <v>79</v>
      </c>
    </row>
    <row r="97" spans="2:65" s="1" customFormat="1" ht="16.5" customHeight="1">
      <c r="B97" s="32"/>
      <c r="C97" s="173" t="s">
        <v>192</v>
      </c>
      <c r="D97" s="173" t="s">
        <v>164</v>
      </c>
      <c r="E97" s="174" t="s">
        <v>362</v>
      </c>
      <c r="F97" s="175" t="s">
        <v>363</v>
      </c>
      <c r="G97" s="176" t="s">
        <v>180</v>
      </c>
      <c r="H97" s="177">
        <v>2</v>
      </c>
      <c r="I97" s="178"/>
      <c r="J97" s="179">
        <f>ROUND(I97*H97,2)</f>
        <v>0</v>
      </c>
      <c r="K97" s="175" t="s">
        <v>267</v>
      </c>
      <c r="L97" s="36"/>
      <c r="M97" s="180" t="s">
        <v>1</v>
      </c>
      <c r="N97" s="181" t="s">
        <v>40</v>
      </c>
      <c r="O97" s="58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AR97" s="15" t="s">
        <v>169</v>
      </c>
      <c r="AT97" s="15" t="s">
        <v>164</v>
      </c>
      <c r="AU97" s="15" t="s">
        <v>79</v>
      </c>
      <c r="AY97" s="15" t="s">
        <v>162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5" t="s">
        <v>77</v>
      </c>
      <c r="BK97" s="184">
        <f>ROUND(I97*H97,2)</f>
        <v>0</v>
      </c>
      <c r="BL97" s="15" t="s">
        <v>169</v>
      </c>
      <c r="BM97" s="15" t="s">
        <v>765</v>
      </c>
    </row>
    <row r="98" spans="2:65" s="1" customFormat="1" ht="19.5">
      <c r="B98" s="32"/>
      <c r="C98" s="33"/>
      <c r="D98" s="185" t="s">
        <v>171</v>
      </c>
      <c r="E98" s="33"/>
      <c r="F98" s="186" t="s">
        <v>365</v>
      </c>
      <c r="G98" s="33"/>
      <c r="H98" s="33"/>
      <c r="I98" s="101"/>
      <c r="J98" s="33"/>
      <c r="K98" s="33"/>
      <c r="L98" s="36"/>
      <c r="M98" s="187"/>
      <c r="N98" s="58"/>
      <c r="O98" s="58"/>
      <c r="P98" s="58"/>
      <c r="Q98" s="58"/>
      <c r="R98" s="58"/>
      <c r="S98" s="58"/>
      <c r="T98" s="59"/>
      <c r="AT98" s="15" t="s">
        <v>171</v>
      </c>
      <c r="AU98" s="15" t="s">
        <v>79</v>
      </c>
    </row>
    <row r="99" spans="2:65" s="1" customFormat="1" ht="16.5" customHeight="1">
      <c r="B99" s="32"/>
      <c r="C99" s="173" t="s">
        <v>197</v>
      </c>
      <c r="D99" s="173" t="s">
        <v>164</v>
      </c>
      <c r="E99" s="174" t="s">
        <v>366</v>
      </c>
      <c r="F99" s="175" t="s">
        <v>367</v>
      </c>
      <c r="G99" s="176" t="s">
        <v>180</v>
      </c>
      <c r="H99" s="177">
        <v>2</v>
      </c>
      <c r="I99" s="178"/>
      <c r="J99" s="179">
        <f>ROUND(I99*H99,2)</f>
        <v>0</v>
      </c>
      <c r="K99" s="175" t="s">
        <v>168</v>
      </c>
      <c r="L99" s="36"/>
      <c r="M99" s="180" t="s">
        <v>1</v>
      </c>
      <c r="N99" s="181" t="s">
        <v>40</v>
      </c>
      <c r="O99" s="58"/>
      <c r="P99" s="182">
        <f>O99*H99</f>
        <v>0</v>
      </c>
      <c r="Q99" s="182">
        <v>2.7E-4</v>
      </c>
      <c r="R99" s="182">
        <f>Q99*H99</f>
        <v>5.4000000000000001E-4</v>
      </c>
      <c r="S99" s="182">
        <v>0</v>
      </c>
      <c r="T99" s="183">
        <f>S99*H99</f>
        <v>0</v>
      </c>
      <c r="AR99" s="15" t="s">
        <v>169</v>
      </c>
      <c r="AT99" s="15" t="s">
        <v>164</v>
      </c>
      <c r="AU99" s="15" t="s">
        <v>79</v>
      </c>
      <c r="AY99" s="15" t="s">
        <v>162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5" t="s">
        <v>77</v>
      </c>
      <c r="BK99" s="184">
        <f>ROUND(I99*H99,2)</f>
        <v>0</v>
      </c>
      <c r="BL99" s="15" t="s">
        <v>169</v>
      </c>
      <c r="BM99" s="15" t="s">
        <v>766</v>
      </c>
    </row>
    <row r="100" spans="2:65" s="1" customFormat="1">
      <c r="B100" s="32"/>
      <c r="C100" s="33"/>
      <c r="D100" s="185" t="s">
        <v>171</v>
      </c>
      <c r="E100" s="33"/>
      <c r="F100" s="186" t="s">
        <v>369</v>
      </c>
      <c r="G100" s="33"/>
      <c r="H100" s="33"/>
      <c r="I100" s="101"/>
      <c r="J100" s="33"/>
      <c r="K100" s="33"/>
      <c r="L100" s="36"/>
      <c r="M100" s="187"/>
      <c r="N100" s="58"/>
      <c r="O100" s="58"/>
      <c r="P100" s="58"/>
      <c r="Q100" s="58"/>
      <c r="R100" s="58"/>
      <c r="S100" s="58"/>
      <c r="T100" s="59"/>
      <c r="AT100" s="15" t="s">
        <v>171</v>
      </c>
      <c r="AU100" s="15" t="s">
        <v>79</v>
      </c>
    </row>
    <row r="101" spans="2:65" s="1" customFormat="1" ht="16.5" customHeight="1">
      <c r="B101" s="32"/>
      <c r="C101" s="173" t="s">
        <v>202</v>
      </c>
      <c r="D101" s="173" t="s">
        <v>164</v>
      </c>
      <c r="E101" s="174" t="s">
        <v>372</v>
      </c>
      <c r="F101" s="175" t="s">
        <v>373</v>
      </c>
      <c r="G101" s="176" t="s">
        <v>180</v>
      </c>
      <c r="H101" s="177">
        <v>2</v>
      </c>
      <c r="I101" s="178"/>
      <c r="J101" s="179">
        <f>ROUND(I101*H101,2)</f>
        <v>0</v>
      </c>
      <c r="K101" s="175" t="s">
        <v>168</v>
      </c>
      <c r="L101" s="36"/>
      <c r="M101" s="180" t="s">
        <v>1</v>
      </c>
      <c r="N101" s="181" t="s">
        <v>40</v>
      </c>
      <c r="O101" s="58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AR101" s="15" t="s">
        <v>222</v>
      </c>
      <c r="AT101" s="15" t="s">
        <v>164</v>
      </c>
      <c r="AU101" s="15" t="s">
        <v>79</v>
      </c>
      <c r="AY101" s="15" t="s">
        <v>162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5" t="s">
        <v>77</v>
      </c>
      <c r="BK101" s="184">
        <f>ROUND(I101*H101,2)</f>
        <v>0</v>
      </c>
      <c r="BL101" s="15" t="s">
        <v>222</v>
      </c>
      <c r="BM101" s="15" t="s">
        <v>767</v>
      </c>
    </row>
    <row r="102" spans="2:65" s="1" customFormat="1" ht="19.5">
      <c r="B102" s="32"/>
      <c r="C102" s="33"/>
      <c r="D102" s="185" t="s">
        <v>171</v>
      </c>
      <c r="E102" s="33"/>
      <c r="F102" s="186" t="s">
        <v>375</v>
      </c>
      <c r="G102" s="33"/>
      <c r="H102" s="33"/>
      <c r="I102" s="101"/>
      <c r="J102" s="33"/>
      <c r="K102" s="33"/>
      <c r="L102" s="36"/>
      <c r="M102" s="187"/>
      <c r="N102" s="58"/>
      <c r="O102" s="58"/>
      <c r="P102" s="58"/>
      <c r="Q102" s="58"/>
      <c r="R102" s="58"/>
      <c r="S102" s="58"/>
      <c r="T102" s="59"/>
      <c r="AT102" s="15" t="s">
        <v>171</v>
      </c>
      <c r="AU102" s="15" t="s">
        <v>79</v>
      </c>
    </row>
    <row r="103" spans="2:65" s="1" customFormat="1" ht="16.5" customHeight="1">
      <c r="B103" s="32"/>
      <c r="C103" s="173" t="s">
        <v>207</v>
      </c>
      <c r="D103" s="173" t="s">
        <v>164</v>
      </c>
      <c r="E103" s="174" t="s">
        <v>377</v>
      </c>
      <c r="F103" s="175" t="s">
        <v>378</v>
      </c>
      <c r="G103" s="176" t="s">
        <v>238</v>
      </c>
      <c r="H103" s="177">
        <v>43.762</v>
      </c>
      <c r="I103" s="178"/>
      <c r="J103" s="179">
        <f>ROUND(I103*H103,2)</f>
        <v>0</v>
      </c>
      <c r="K103" s="175" t="s">
        <v>168</v>
      </c>
      <c r="L103" s="36"/>
      <c r="M103" s="180" t="s">
        <v>1</v>
      </c>
      <c r="N103" s="181" t="s">
        <v>40</v>
      </c>
      <c r="O103" s="58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15" t="s">
        <v>169</v>
      </c>
      <c r="AT103" s="15" t="s">
        <v>164</v>
      </c>
      <c r="AU103" s="15" t="s">
        <v>79</v>
      </c>
      <c r="AY103" s="15" t="s">
        <v>162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5" t="s">
        <v>77</v>
      </c>
      <c r="BK103" s="184">
        <f>ROUND(I103*H103,2)</f>
        <v>0</v>
      </c>
      <c r="BL103" s="15" t="s">
        <v>169</v>
      </c>
      <c r="BM103" s="15" t="s">
        <v>768</v>
      </c>
    </row>
    <row r="104" spans="2:65" s="1" customFormat="1" ht="19.5">
      <c r="B104" s="32"/>
      <c r="C104" s="33"/>
      <c r="D104" s="185" t="s">
        <v>171</v>
      </c>
      <c r="E104" s="33"/>
      <c r="F104" s="186" t="s">
        <v>380</v>
      </c>
      <c r="G104" s="33"/>
      <c r="H104" s="33"/>
      <c r="I104" s="101"/>
      <c r="J104" s="33"/>
      <c r="K104" s="33"/>
      <c r="L104" s="36"/>
      <c r="M104" s="187"/>
      <c r="N104" s="58"/>
      <c r="O104" s="58"/>
      <c r="P104" s="58"/>
      <c r="Q104" s="58"/>
      <c r="R104" s="58"/>
      <c r="S104" s="58"/>
      <c r="T104" s="59"/>
      <c r="AT104" s="15" t="s">
        <v>171</v>
      </c>
      <c r="AU104" s="15" t="s">
        <v>79</v>
      </c>
    </row>
    <row r="105" spans="2:65" s="11" customFormat="1">
      <c r="B105" s="188"/>
      <c r="C105" s="189"/>
      <c r="D105" s="185" t="s">
        <v>241</v>
      </c>
      <c r="E105" s="190" t="s">
        <v>1</v>
      </c>
      <c r="F105" s="191" t="s">
        <v>769</v>
      </c>
      <c r="G105" s="189"/>
      <c r="H105" s="192">
        <v>43.762</v>
      </c>
      <c r="I105" s="193"/>
      <c r="J105" s="189"/>
      <c r="K105" s="189"/>
      <c r="L105" s="194"/>
      <c r="M105" s="195"/>
      <c r="N105" s="196"/>
      <c r="O105" s="196"/>
      <c r="P105" s="196"/>
      <c r="Q105" s="196"/>
      <c r="R105" s="196"/>
      <c r="S105" s="196"/>
      <c r="T105" s="197"/>
      <c r="AT105" s="198" t="s">
        <v>241</v>
      </c>
      <c r="AU105" s="198" t="s">
        <v>79</v>
      </c>
      <c r="AV105" s="11" t="s">
        <v>79</v>
      </c>
      <c r="AW105" s="11" t="s">
        <v>31</v>
      </c>
      <c r="AX105" s="11" t="s">
        <v>77</v>
      </c>
      <c r="AY105" s="198" t="s">
        <v>162</v>
      </c>
    </row>
    <row r="106" spans="2:65" s="10" customFormat="1" ht="20.85" customHeight="1">
      <c r="B106" s="157"/>
      <c r="C106" s="158"/>
      <c r="D106" s="159" t="s">
        <v>68</v>
      </c>
      <c r="E106" s="171" t="s">
        <v>79</v>
      </c>
      <c r="F106" s="171" t="s">
        <v>225</v>
      </c>
      <c r="G106" s="158"/>
      <c r="H106" s="158"/>
      <c r="I106" s="161"/>
      <c r="J106" s="172">
        <f>BK106</f>
        <v>0</v>
      </c>
      <c r="K106" s="158"/>
      <c r="L106" s="163"/>
      <c r="M106" s="164"/>
      <c r="N106" s="165"/>
      <c r="O106" s="165"/>
      <c r="P106" s="166">
        <f>SUM(P107:P116)</f>
        <v>0</v>
      </c>
      <c r="Q106" s="165"/>
      <c r="R106" s="166">
        <f>SUM(R107:R116)</f>
        <v>1.2768000000000002E-2</v>
      </c>
      <c r="S106" s="165"/>
      <c r="T106" s="167">
        <f>SUM(T107:T116)</f>
        <v>0</v>
      </c>
      <c r="AR106" s="168" t="s">
        <v>77</v>
      </c>
      <c r="AT106" s="169" t="s">
        <v>68</v>
      </c>
      <c r="AU106" s="169" t="s">
        <v>79</v>
      </c>
      <c r="AY106" s="168" t="s">
        <v>162</v>
      </c>
      <c r="BK106" s="170">
        <f>SUM(BK107:BK116)</f>
        <v>0</v>
      </c>
    </row>
    <row r="107" spans="2:65" s="1" customFormat="1" ht="16.5" customHeight="1">
      <c r="B107" s="32"/>
      <c r="C107" s="173" t="s">
        <v>104</v>
      </c>
      <c r="D107" s="173" t="s">
        <v>164</v>
      </c>
      <c r="E107" s="174" t="s">
        <v>226</v>
      </c>
      <c r="F107" s="175" t="s">
        <v>227</v>
      </c>
      <c r="G107" s="176" t="s">
        <v>228</v>
      </c>
      <c r="H107" s="177">
        <v>120</v>
      </c>
      <c r="I107" s="178"/>
      <c r="J107" s="179">
        <f>ROUND(I107*H107,2)</f>
        <v>0</v>
      </c>
      <c r="K107" s="175" t="s">
        <v>168</v>
      </c>
      <c r="L107" s="36"/>
      <c r="M107" s="180" t="s">
        <v>1</v>
      </c>
      <c r="N107" s="181" t="s">
        <v>40</v>
      </c>
      <c r="O107" s="58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AR107" s="15" t="s">
        <v>169</v>
      </c>
      <c r="AT107" s="15" t="s">
        <v>164</v>
      </c>
      <c r="AU107" s="15" t="s">
        <v>177</v>
      </c>
      <c r="AY107" s="15" t="s">
        <v>162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5" t="s">
        <v>77</v>
      </c>
      <c r="BK107" s="184">
        <f>ROUND(I107*H107,2)</f>
        <v>0</v>
      </c>
      <c r="BL107" s="15" t="s">
        <v>169</v>
      </c>
      <c r="BM107" s="15" t="s">
        <v>770</v>
      </c>
    </row>
    <row r="108" spans="2:65" s="1" customFormat="1">
      <c r="B108" s="32"/>
      <c r="C108" s="33"/>
      <c r="D108" s="185" t="s">
        <v>171</v>
      </c>
      <c r="E108" s="33"/>
      <c r="F108" s="186" t="s">
        <v>230</v>
      </c>
      <c r="G108" s="33"/>
      <c r="H108" s="33"/>
      <c r="I108" s="101"/>
      <c r="J108" s="33"/>
      <c r="K108" s="33"/>
      <c r="L108" s="36"/>
      <c r="M108" s="187"/>
      <c r="N108" s="58"/>
      <c r="O108" s="58"/>
      <c r="P108" s="58"/>
      <c r="Q108" s="58"/>
      <c r="R108" s="58"/>
      <c r="S108" s="58"/>
      <c r="T108" s="59"/>
      <c r="AT108" s="15" t="s">
        <v>171</v>
      </c>
      <c r="AU108" s="15" t="s">
        <v>177</v>
      </c>
    </row>
    <row r="109" spans="2:65" s="1" customFormat="1" ht="16.5" customHeight="1">
      <c r="B109" s="32"/>
      <c r="C109" s="173" t="s">
        <v>107</v>
      </c>
      <c r="D109" s="173" t="s">
        <v>164</v>
      </c>
      <c r="E109" s="174" t="s">
        <v>231</v>
      </c>
      <c r="F109" s="175" t="s">
        <v>232</v>
      </c>
      <c r="G109" s="176" t="s">
        <v>233</v>
      </c>
      <c r="H109" s="177">
        <v>30</v>
      </c>
      <c r="I109" s="178"/>
      <c r="J109" s="179">
        <f>ROUND(I109*H109,2)</f>
        <v>0</v>
      </c>
      <c r="K109" s="175" t="s">
        <v>168</v>
      </c>
      <c r="L109" s="36"/>
      <c r="M109" s="180" t="s">
        <v>1</v>
      </c>
      <c r="N109" s="181" t="s">
        <v>40</v>
      </c>
      <c r="O109" s="58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AR109" s="15" t="s">
        <v>169</v>
      </c>
      <c r="AT109" s="15" t="s">
        <v>164</v>
      </c>
      <c r="AU109" s="15" t="s">
        <v>177</v>
      </c>
      <c r="AY109" s="15" t="s">
        <v>162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5" t="s">
        <v>77</v>
      </c>
      <c r="BK109" s="184">
        <f>ROUND(I109*H109,2)</f>
        <v>0</v>
      </c>
      <c r="BL109" s="15" t="s">
        <v>169</v>
      </c>
      <c r="BM109" s="15" t="s">
        <v>771</v>
      </c>
    </row>
    <row r="110" spans="2:65" s="1" customFormat="1">
      <c r="B110" s="32"/>
      <c r="C110" s="33"/>
      <c r="D110" s="185" t="s">
        <v>171</v>
      </c>
      <c r="E110" s="33"/>
      <c r="F110" s="186" t="s">
        <v>235</v>
      </c>
      <c r="G110" s="33"/>
      <c r="H110" s="33"/>
      <c r="I110" s="101"/>
      <c r="J110" s="33"/>
      <c r="K110" s="33"/>
      <c r="L110" s="36"/>
      <c r="M110" s="187"/>
      <c r="N110" s="58"/>
      <c r="O110" s="58"/>
      <c r="P110" s="58"/>
      <c r="Q110" s="58"/>
      <c r="R110" s="58"/>
      <c r="S110" s="58"/>
      <c r="T110" s="59"/>
      <c r="AT110" s="15" t="s">
        <v>171</v>
      </c>
      <c r="AU110" s="15" t="s">
        <v>177</v>
      </c>
    </row>
    <row r="111" spans="2:65" s="1" customFormat="1" ht="16.5" customHeight="1">
      <c r="B111" s="32"/>
      <c r="C111" s="173" t="s">
        <v>110</v>
      </c>
      <c r="D111" s="173" t="s">
        <v>164</v>
      </c>
      <c r="E111" s="174" t="s">
        <v>236</v>
      </c>
      <c r="F111" s="175" t="s">
        <v>237</v>
      </c>
      <c r="G111" s="176" t="s">
        <v>238</v>
      </c>
      <c r="H111" s="177">
        <v>10.5</v>
      </c>
      <c r="I111" s="178"/>
      <c r="J111" s="179">
        <f>ROUND(I111*H111,2)</f>
        <v>0</v>
      </c>
      <c r="K111" s="175" t="s">
        <v>168</v>
      </c>
      <c r="L111" s="36"/>
      <c r="M111" s="180" t="s">
        <v>1</v>
      </c>
      <c r="N111" s="181" t="s">
        <v>40</v>
      </c>
      <c r="O111" s="58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AR111" s="15" t="s">
        <v>169</v>
      </c>
      <c r="AT111" s="15" t="s">
        <v>164</v>
      </c>
      <c r="AU111" s="15" t="s">
        <v>177</v>
      </c>
      <c r="AY111" s="15" t="s">
        <v>162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5" t="s">
        <v>77</v>
      </c>
      <c r="BK111" s="184">
        <f>ROUND(I111*H111,2)</f>
        <v>0</v>
      </c>
      <c r="BL111" s="15" t="s">
        <v>169</v>
      </c>
      <c r="BM111" s="15" t="s">
        <v>772</v>
      </c>
    </row>
    <row r="112" spans="2:65" s="1" customFormat="1">
      <c r="B112" s="32"/>
      <c r="C112" s="33"/>
      <c r="D112" s="185" t="s">
        <v>171</v>
      </c>
      <c r="E112" s="33"/>
      <c r="F112" s="186" t="s">
        <v>240</v>
      </c>
      <c r="G112" s="33"/>
      <c r="H112" s="33"/>
      <c r="I112" s="101"/>
      <c r="J112" s="33"/>
      <c r="K112" s="33"/>
      <c r="L112" s="36"/>
      <c r="M112" s="187"/>
      <c r="N112" s="58"/>
      <c r="O112" s="58"/>
      <c r="P112" s="58"/>
      <c r="Q112" s="58"/>
      <c r="R112" s="58"/>
      <c r="S112" s="58"/>
      <c r="T112" s="59"/>
      <c r="AT112" s="15" t="s">
        <v>171</v>
      </c>
      <c r="AU112" s="15" t="s">
        <v>177</v>
      </c>
    </row>
    <row r="113" spans="2:65" s="11" customFormat="1">
      <c r="B113" s="188"/>
      <c r="C113" s="189"/>
      <c r="D113" s="185" t="s">
        <v>241</v>
      </c>
      <c r="E113" s="190" t="s">
        <v>1</v>
      </c>
      <c r="F113" s="191" t="s">
        <v>773</v>
      </c>
      <c r="G113" s="189"/>
      <c r="H113" s="192">
        <v>10.5</v>
      </c>
      <c r="I113" s="193"/>
      <c r="J113" s="189"/>
      <c r="K113" s="189"/>
      <c r="L113" s="194"/>
      <c r="M113" s="195"/>
      <c r="N113" s="196"/>
      <c r="O113" s="196"/>
      <c r="P113" s="196"/>
      <c r="Q113" s="196"/>
      <c r="R113" s="196"/>
      <c r="S113" s="196"/>
      <c r="T113" s="197"/>
      <c r="AT113" s="198" t="s">
        <v>241</v>
      </c>
      <c r="AU113" s="198" t="s">
        <v>177</v>
      </c>
      <c r="AV113" s="11" t="s">
        <v>79</v>
      </c>
      <c r="AW113" s="11" t="s">
        <v>31</v>
      </c>
      <c r="AX113" s="11" t="s">
        <v>77</v>
      </c>
      <c r="AY113" s="198" t="s">
        <v>162</v>
      </c>
    </row>
    <row r="114" spans="2:65" s="1" customFormat="1" ht="16.5" customHeight="1">
      <c r="B114" s="32"/>
      <c r="C114" s="199" t="s">
        <v>113</v>
      </c>
      <c r="D114" s="199" t="s">
        <v>243</v>
      </c>
      <c r="E114" s="200" t="s">
        <v>244</v>
      </c>
      <c r="F114" s="201" t="s">
        <v>245</v>
      </c>
      <c r="G114" s="202" t="s">
        <v>167</v>
      </c>
      <c r="H114" s="203">
        <v>16.8</v>
      </c>
      <c r="I114" s="204"/>
      <c r="J114" s="205">
        <f>ROUND(I114*H114,2)</f>
        <v>0</v>
      </c>
      <c r="K114" s="201" t="s">
        <v>168</v>
      </c>
      <c r="L114" s="206"/>
      <c r="M114" s="207" t="s">
        <v>1</v>
      </c>
      <c r="N114" s="208" t="s">
        <v>40</v>
      </c>
      <c r="O114" s="58"/>
      <c r="P114" s="182">
        <f>O114*H114</f>
        <v>0</v>
      </c>
      <c r="Q114" s="182">
        <v>7.6000000000000004E-4</v>
      </c>
      <c r="R114" s="182">
        <f>Q114*H114</f>
        <v>1.2768000000000002E-2</v>
      </c>
      <c r="S114" s="182">
        <v>0</v>
      </c>
      <c r="T114" s="183">
        <f>S114*H114</f>
        <v>0</v>
      </c>
      <c r="AR114" s="15" t="s">
        <v>202</v>
      </c>
      <c r="AT114" s="15" t="s">
        <v>243</v>
      </c>
      <c r="AU114" s="15" t="s">
        <v>177</v>
      </c>
      <c r="AY114" s="15" t="s">
        <v>162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5" t="s">
        <v>77</v>
      </c>
      <c r="BK114" s="184">
        <f>ROUND(I114*H114,2)</f>
        <v>0</v>
      </c>
      <c r="BL114" s="15" t="s">
        <v>169</v>
      </c>
      <c r="BM114" s="15" t="s">
        <v>774</v>
      </c>
    </row>
    <row r="115" spans="2:65" s="1" customFormat="1">
      <c r="B115" s="32"/>
      <c r="C115" s="33"/>
      <c r="D115" s="185" t="s">
        <v>171</v>
      </c>
      <c r="E115" s="33"/>
      <c r="F115" s="186" t="s">
        <v>245</v>
      </c>
      <c r="G115" s="33"/>
      <c r="H115" s="33"/>
      <c r="I115" s="101"/>
      <c r="J115" s="33"/>
      <c r="K115" s="33"/>
      <c r="L115" s="36"/>
      <c r="M115" s="187"/>
      <c r="N115" s="58"/>
      <c r="O115" s="58"/>
      <c r="P115" s="58"/>
      <c r="Q115" s="58"/>
      <c r="R115" s="58"/>
      <c r="S115" s="58"/>
      <c r="T115" s="59"/>
      <c r="AT115" s="15" t="s">
        <v>171</v>
      </c>
      <c r="AU115" s="15" t="s">
        <v>177</v>
      </c>
    </row>
    <row r="116" spans="2:65" s="11" customFormat="1">
      <c r="B116" s="188"/>
      <c r="C116" s="189"/>
      <c r="D116" s="185" t="s">
        <v>241</v>
      </c>
      <c r="E116" s="190" t="s">
        <v>1</v>
      </c>
      <c r="F116" s="191" t="s">
        <v>775</v>
      </c>
      <c r="G116" s="189"/>
      <c r="H116" s="192">
        <v>16.8</v>
      </c>
      <c r="I116" s="193"/>
      <c r="J116" s="189"/>
      <c r="K116" s="189"/>
      <c r="L116" s="194"/>
      <c r="M116" s="195"/>
      <c r="N116" s="196"/>
      <c r="O116" s="196"/>
      <c r="P116" s="196"/>
      <c r="Q116" s="196"/>
      <c r="R116" s="196"/>
      <c r="S116" s="196"/>
      <c r="T116" s="197"/>
      <c r="AT116" s="198" t="s">
        <v>241</v>
      </c>
      <c r="AU116" s="198" t="s">
        <v>177</v>
      </c>
      <c r="AV116" s="11" t="s">
        <v>79</v>
      </c>
      <c r="AW116" s="11" t="s">
        <v>31</v>
      </c>
      <c r="AX116" s="11" t="s">
        <v>77</v>
      </c>
      <c r="AY116" s="198" t="s">
        <v>162</v>
      </c>
    </row>
    <row r="117" spans="2:65" s="10" customFormat="1" ht="20.85" customHeight="1">
      <c r="B117" s="157"/>
      <c r="C117" s="158"/>
      <c r="D117" s="159" t="s">
        <v>68</v>
      </c>
      <c r="E117" s="171" t="s">
        <v>177</v>
      </c>
      <c r="F117" s="171" t="s">
        <v>253</v>
      </c>
      <c r="G117" s="158"/>
      <c r="H117" s="158"/>
      <c r="I117" s="161"/>
      <c r="J117" s="172">
        <f>BK117</f>
        <v>0</v>
      </c>
      <c r="K117" s="158"/>
      <c r="L117" s="163"/>
      <c r="M117" s="164"/>
      <c r="N117" s="165"/>
      <c r="O117" s="165"/>
      <c r="P117" s="166">
        <f>SUM(P118:P135)</f>
        <v>0</v>
      </c>
      <c r="Q117" s="165"/>
      <c r="R117" s="166">
        <f>SUM(R118:R135)</f>
        <v>4.5168799999999996</v>
      </c>
      <c r="S117" s="165"/>
      <c r="T117" s="167">
        <f>SUM(T118:T135)</f>
        <v>0</v>
      </c>
      <c r="AR117" s="168" t="s">
        <v>77</v>
      </c>
      <c r="AT117" s="169" t="s">
        <v>68</v>
      </c>
      <c r="AU117" s="169" t="s">
        <v>79</v>
      </c>
      <c r="AY117" s="168" t="s">
        <v>162</v>
      </c>
      <c r="BK117" s="170">
        <f>SUM(BK118:BK135)</f>
        <v>0</v>
      </c>
    </row>
    <row r="118" spans="2:65" s="1" customFormat="1" ht="16.5" customHeight="1">
      <c r="B118" s="32"/>
      <c r="C118" s="173" t="s">
        <v>116</v>
      </c>
      <c r="D118" s="173" t="s">
        <v>164</v>
      </c>
      <c r="E118" s="174" t="s">
        <v>254</v>
      </c>
      <c r="F118" s="175" t="s">
        <v>255</v>
      </c>
      <c r="G118" s="176" t="s">
        <v>238</v>
      </c>
      <c r="H118" s="177">
        <v>4.4999999999999998E-2</v>
      </c>
      <c r="I118" s="178"/>
      <c r="J118" s="179">
        <f>ROUND(I118*H118,2)</f>
        <v>0</v>
      </c>
      <c r="K118" s="175" t="s">
        <v>168</v>
      </c>
      <c r="L118" s="36"/>
      <c r="M118" s="180" t="s">
        <v>1</v>
      </c>
      <c r="N118" s="181" t="s">
        <v>40</v>
      </c>
      <c r="O118" s="58"/>
      <c r="P118" s="182">
        <f>O118*H118</f>
        <v>0</v>
      </c>
      <c r="Q118" s="182">
        <v>2.6619999999999999</v>
      </c>
      <c r="R118" s="182">
        <f>Q118*H118</f>
        <v>0.11978999999999999</v>
      </c>
      <c r="S118" s="182">
        <v>0</v>
      </c>
      <c r="T118" s="183">
        <f>S118*H118</f>
        <v>0</v>
      </c>
      <c r="AR118" s="15" t="s">
        <v>169</v>
      </c>
      <c r="AT118" s="15" t="s">
        <v>164</v>
      </c>
      <c r="AU118" s="15" t="s">
        <v>177</v>
      </c>
      <c r="AY118" s="15" t="s">
        <v>162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5" t="s">
        <v>77</v>
      </c>
      <c r="BK118" s="184">
        <f>ROUND(I118*H118,2)</f>
        <v>0</v>
      </c>
      <c r="BL118" s="15" t="s">
        <v>169</v>
      </c>
      <c r="BM118" s="15" t="s">
        <v>776</v>
      </c>
    </row>
    <row r="119" spans="2:65" s="1" customFormat="1" ht="19.5">
      <c r="B119" s="32"/>
      <c r="C119" s="33"/>
      <c r="D119" s="185" t="s">
        <v>171</v>
      </c>
      <c r="E119" s="33"/>
      <c r="F119" s="186" t="s">
        <v>257</v>
      </c>
      <c r="G119" s="33"/>
      <c r="H119" s="33"/>
      <c r="I119" s="101"/>
      <c r="J119" s="33"/>
      <c r="K119" s="33"/>
      <c r="L119" s="36"/>
      <c r="M119" s="187"/>
      <c r="N119" s="58"/>
      <c r="O119" s="58"/>
      <c r="P119" s="58"/>
      <c r="Q119" s="58"/>
      <c r="R119" s="58"/>
      <c r="S119" s="58"/>
      <c r="T119" s="59"/>
      <c r="AT119" s="15" t="s">
        <v>171</v>
      </c>
      <c r="AU119" s="15" t="s">
        <v>177</v>
      </c>
    </row>
    <row r="120" spans="2:65" s="11" customFormat="1">
      <c r="B120" s="188"/>
      <c r="C120" s="189"/>
      <c r="D120" s="185" t="s">
        <v>241</v>
      </c>
      <c r="E120" s="190" t="s">
        <v>1</v>
      </c>
      <c r="F120" s="191" t="s">
        <v>777</v>
      </c>
      <c r="G120" s="189"/>
      <c r="H120" s="192">
        <v>4.4999999999999998E-2</v>
      </c>
      <c r="I120" s="193"/>
      <c r="J120" s="189"/>
      <c r="K120" s="189"/>
      <c r="L120" s="194"/>
      <c r="M120" s="195"/>
      <c r="N120" s="196"/>
      <c r="O120" s="196"/>
      <c r="P120" s="196"/>
      <c r="Q120" s="196"/>
      <c r="R120" s="196"/>
      <c r="S120" s="196"/>
      <c r="T120" s="197"/>
      <c r="AT120" s="198" t="s">
        <v>241</v>
      </c>
      <c r="AU120" s="198" t="s">
        <v>177</v>
      </c>
      <c r="AV120" s="11" t="s">
        <v>79</v>
      </c>
      <c r="AW120" s="11" t="s">
        <v>31</v>
      </c>
      <c r="AX120" s="11" t="s">
        <v>77</v>
      </c>
      <c r="AY120" s="198" t="s">
        <v>162</v>
      </c>
    </row>
    <row r="121" spans="2:65" s="1" customFormat="1" ht="16.5" customHeight="1">
      <c r="B121" s="32"/>
      <c r="C121" s="173" t="s">
        <v>8</v>
      </c>
      <c r="D121" s="173" t="s">
        <v>164</v>
      </c>
      <c r="E121" s="174" t="s">
        <v>259</v>
      </c>
      <c r="F121" s="175" t="s">
        <v>260</v>
      </c>
      <c r="G121" s="176" t="s">
        <v>167</v>
      </c>
      <c r="H121" s="177">
        <v>2</v>
      </c>
      <c r="I121" s="178"/>
      <c r="J121" s="179">
        <f>ROUND(I121*H121,2)</f>
        <v>0</v>
      </c>
      <c r="K121" s="175" t="s">
        <v>168</v>
      </c>
      <c r="L121" s="36"/>
      <c r="M121" s="180" t="s">
        <v>1</v>
      </c>
      <c r="N121" s="181" t="s">
        <v>40</v>
      </c>
      <c r="O121" s="58"/>
      <c r="P121" s="182">
        <f>O121*H121</f>
        <v>0</v>
      </c>
      <c r="Q121" s="182">
        <v>1.1152599999999999</v>
      </c>
      <c r="R121" s="182">
        <f>Q121*H121</f>
        <v>2.2305199999999998</v>
      </c>
      <c r="S121" s="182">
        <v>0</v>
      </c>
      <c r="T121" s="183">
        <f>S121*H121</f>
        <v>0</v>
      </c>
      <c r="AR121" s="15" t="s">
        <v>169</v>
      </c>
      <c r="AT121" s="15" t="s">
        <v>164</v>
      </c>
      <c r="AU121" s="15" t="s">
        <v>177</v>
      </c>
      <c r="AY121" s="15" t="s">
        <v>162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5" t="s">
        <v>77</v>
      </c>
      <c r="BK121" s="184">
        <f>ROUND(I121*H121,2)</f>
        <v>0</v>
      </c>
      <c r="BL121" s="15" t="s">
        <v>169</v>
      </c>
      <c r="BM121" s="15" t="s">
        <v>778</v>
      </c>
    </row>
    <row r="122" spans="2:65" s="1" customFormat="1" ht="19.5">
      <c r="B122" s="32"/>
      <c r="C122" s="33"/>
      <c r="D122" s="185" t="s">
        <v>171</v>
      </c>
      <c r="E122" s="33"/>
      <c r="F122" s="186" t="s">
        <v>262</v>
      </c>
      <c r="G122" s="33"/>
      <c r="H122" s="33"/>
      <c r="I122" s="101"/>
      <c r="J122" s="33"/>
      <c r="K122" s="33"/>
      <c r="L122" s="36"/>
      <c r="M122" s="187"/>
      <c r="N122" s="58"/>
      <c r="O122" s="58"/>
      <c r="P122" s="58"/>
      <c r="Q122" s="58"/>
      <c r="R122" s="58"/>
      <c r="S122" s="58"/>
      <c r="T122" s="59"/>
      <c r="AT122" s="15" t="s">
        <v>171</v>
      </c>
      <c r="AU122" s="15" t="s">
        <v>177</v>
      </c>
    </row>
    <row r="123" spans="2:65" s="11" customFormat="1">
      <c r="B123" s="188"/>
      <c r="C123" s="189"/>
      <c r="D123" s="185" t="s">
        <v>241</v>
      </c>
      <c r="E123" s="190" t="s">
        <v>1</v>
      </c>
      <c r="F123" s="191" t="s">
        <v>631</v>
      </c>
      <c r="G123" s="189"/>
      <c r="H123" s="192">
        <v>2</v>
      </c>
      <c r="I123" s="193"/>
      <c r="J123" s="189"/>
      <c r="K123" s="189"/>
      <c r="L123" s="194"/>
      <c r="M123" s="195"/>
      <c r="N123" s="196"/>
      <c r="O123" s="196"/>
      <c r="P123" s="196"/>
      <c r="Q123" s="196"/>
      <c r="R123" s="196"/>
      <c r="S123" s="196"/>
      <c r="T123" s="197"/>
      <c r="AT123" s="198" t="s">
        <v>241</v>
      </c>
      <c r="AU123" s="198" t="s">
        <v>177</v>
      </c>
      <c r="AV123" s="11" t="s">
        <v>79</v>
      </c>
      <c r="AW123" s="11" t="s">
        <v>31</v>
      </c>
      <c r="AX123" s="11" t="s">
        <v>77</v>
      </c>
      <c r="AY123" s="198" t="s">
        <v>162</v>
      </c>
    </row>
    <row r="124" spans="2:65" s="1" customFormat="1" ht="16.5" customHeight="1">
      <c r="B124" s="32"/>
      <c r="C124" s="173" t="s">
        <v>121</v>
      </c>
      <c r="D124" s="173" t="s">
        <v>164</v>
      </c>
      <c r="E124" s="174" t="s">
        <v>265</v>
      </c>
      <c r="F124" s="175" t="s">
        <v>266</v>
      </c>
      <c r="G124" s="176" t="s">
        <v>167</v>
      </c>
      <c r="H124" s="177">
        <v>54.3</v>
      </c>
      <c r="I124" s="178"/>
      <c r="J124" s="179">
        <f>ROUND(I124*H124,2)</f>
        <v>0</v>
      </c>
      <c r="K124" s="175" t="s">
        <v>267</v>
      </c>
      <c r="L124" s="36"/>
      <c r="M124" s="180" t="s">
        <v>1</v>
      </c>
      <c r="N124" s="181" t="s">
        <v>40</v>
      </c>
      <c r="O124" s="58"/>
      <c r="P124" s="182">
        <f>O124*H124</f>
        <v>0</v>
      </c>
      <c r="Q124" s="182">
        <v>3.9899999999999998E-2</v>
      </c>
      <c r="R124" s="182">
        <f>Q124*H124</f>
        <v>2.1665699999999997</v>
      </c>
      <c r="S124" s="182">
        <v>0</v>
      </c>
      <c r="T124" s="183">
        <f>S124*H124</f>
        <v>0</v>
      </c>
      <c r="AR124" s="15" t="s">
        <v>169</v>
      </c>
      <c r="AT124" s="15" t="s">
        <v>164</v>
      </c>
      <c r="AU124" s="15" t="s">
        <v>177</v>
      </c>
      <c r="AY124" s="15" t="s">
        <v>162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5" t="s">
        <v>77</v>
      </c>
      <c r="BK124" s="184">
        <f>ROUND(I124*H124,2)</f>
        <v>0</v>
      </c>
      <c r="BL124" s="15" t="s">
        <v>169</v>
      </c>
      <c r="BM124" s="15" t="s">
        <v>779</v>
      </c>
    </row>
    <row r="125" spans="2:65" s="1" customFormat="1" ht="19.5">
      <c r="B125" s="32"/>
      <c r="C125" s="33"/>
      <c r="D125" s="185" t="s">
        <v>171</v>
      </c>
      <c r="E125" s="33"/>
      <c r="F125" s="186" t="s">
        <v>269</v>
      </c>
      <c r="G125" s="33"/>
      <c r="H125" s="33"/>
      <c r="I125" s="101"/>
      <c r="J125" s="33"/>
      <c r="K125" s="33"/>
      <c r="L125" s="36"/>
      <c r="M125" s="187"/>
      <c r="N125" s="58"/>
      <c r="O125" s="58"/>
      <c r="P125" s="58"/>
      <c r="Q125" s="58"/>
      <c r="R125" s="58"/>
      <c r="S125" s="58"/>
      <c r="T125" s="59"/>
      <c r="AT125" s="15" t="s">
        <v>171</v>
      </c>
      <c r="AU125" s="15" t="s">
        <v>177</v>
      </c>
    </row>
    <row r="126" spans="2:65" s="11" customFormat="1">
      <c r="B126" s="188"/>
      <c r="C126" s="189"/>
      <c r="D126" s="185" t="s">
        <v>241</v>
      </c>
      <c r="E126" s="190" t="s">
        <v>1</v>
      </c>
      <c r="F126" s="191" t="s">
        <v>780</v>
      </c>
      <c r="G126" s="189"/>
      <c r="H126" s="192">
        <v>15.25</v>
      </c>
      <c r="I126" s="193"/>
      <c r="J126" s="189"/>
      <c r="K126" s="189"/>
      <c r="L126" s="194"/>
      <c r="M126" s="195"/>
      <c r="N126" s="196"/>
      <c r="O126" s="196"/>
      <c r="P126" s="196"/>
      <c r="Q126" s="196"/>
      <c r="R126" s="196"/>
      <c r="S126" s="196"/>
      <c r="T126" s="197"/>
      <c r="AT126" s="198" t="s">
        <v>241</v>
      </c>
      <c r="AU126" s="198" t="s">
        <v>177</v>
      </c>
      <c r="AV126" s="11" t="s">
        <v>79</v>
      </c>
      <c r="AW126" s="11" t="s">
        <v>31</v>
      </c>
      <c r="AX126" s="11" t="s">
        <v>69</v>
      </c>
      <c r="AY126" s="198" t="s">
        <v>162</v>
      </c>
    </row>
    <row r="127" spans="2:65" s="11" customFormat="1">
      <c r="B127" s="188"/>
      <c r="C127" s="189"/>
      <c r="D127" s="185" t="s">
        <v>241</v>
      </c>
      <c r="E127" s="190" t="s">
        <v>1</v>
      </c>
      <c r="F127" s="191" t="s">
        <v>781</v>
      </c>
      <c r="G127" s="189"/>
      <c r="H127" s="192">
        <v>25.62</v>
      </c>
      <c r="I127" s="193"/>
      <c r="J127" s="189"/>
      <c r="K127" s="189"/>
      <c r="L127" s="194"/>
      <c r="M127" s="195"/>
      <c r="N127" s="196"/>
      <c r="O127" s="196"/>
      <c r="P127" s="196"/>
      <c r="Q127" s="196"/>
      <c r="R127" s="196"/>
      <c r="S127" s="196"/>
      <c r="T127" s="197"/>
      <c r="AT127" s="198" t="s">
        <v>241</v>
      </c>
      <c r="AU127" s="198" t="s">
        <v>177</v>
      </c>
      <c r="AV127" s="11" t="s">
        <v>79</v>
      </c>
      <c r="AW127" s="11" t="s">
        <v>31</v>
      </c>
      <c r="AX127" s="11" t="s">
        <v>69</v>
      </c>
      <c r="AY127" s="198" t="s">
        <v>162</v>
      </c>
    </row>
    <row r="128" spans="2:65" s="11" customFormat="1">
      <c r="B128" s="188"/>
      <c r="C128" s="189"/>
      <c r="D128" s="185" t="s">
        <v>241</v>
      </c>
      <c r="E128" s="190" t="s">
        <v>1</v>
      </c>
      <c r="F128" s="191" t="s">
        <v>782</v>
      </c>
      <c r="G128" s="189"/>
      <c r="H128" s="192">
        <v>13.43</v>
      </c>
      <c r="I128" s="193"/>
      <c r="J128" s="189"/>
      <c r="K128" s="189"/>
      <c r="L128" s="194"/>
      <c r="M128" s="195"/>
      <c r="N128" s="196"/>
      <c r="O128" s="196"/>
      <c r="P128" s="196"/>
      <c r="Q128" s="196"/>
      <c r="R128" s="196"/>
      <c r="S128" s="196"/>
      <c r="T128" s="197"/>
      <c r="AT128" s="198" t="s">
        <v>241</v>
      </c>
      <c r="AU128" s="198" t="s">
        <v>177</v>
      </c>
      <c r="AV128" s="11" t="s">
        <v>79</v>
      </c>
      <c r="AW128" s="11" t="s">
        <v>31</v>
      </c>
      <c r="AX128" s="11" t="s">
        <v>69</v>
      </c>
      <c r="AY128" s="198" t="s">
        <v>162</v>
      </c>
    </row>
    <row r="129" spans="2:65" s="12" customFormat="1">
      <c r="B129" s="209"/>
      <c r="C129" s="210"/>
      <c r="D129" s="185" t="s">
        <v>241</v>
      </c>
      <c r="E129" s="211" t="s">
        <v>1</v>
      </c>
      <c r="F129" s="212" t="s">
        <v>272</v>
      </c>
      <c r="G129" s="210"/>
      <c r="H129" s="213">
        <v>54.3</v>
      </c>
      <c r="I129" s="214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241</v>
      </c>
      <c r="AU129" s="219" t="s">
        <v>177</v>
      </c>
      <c r="AV129" s="12" t="s">
        <v>169</v>
      </c>
      <c r="AW129" s="12" t="s">
        <v>31</v>
      </c>
      <c r="AX129" s="12" t="s">
        <v>77</v>
      </c>
      <c r="AY129" s="219" t="s">
        <v>162</v>
      </c>
    </row>
    <row r="130" spans="2:65" s="1" customFormat="1" ht="16.5" customHeight="1">
      <c r="B130" s="32"/>
      <c r="C130" s="173" t="s">
        <v>124</v>
      </c>
      <c r="D130" s="173" t="s">
        <v>164</v>
      </c>
      <c r="E130" s="174" t="s">
        <v>273</v>
      </c>
      <c r="F130" s="175" t="s">
        <v>274</v>
      </c>
      <c r="G130" s="176" t="s">
        <v>167</v>
      </c>
      <c r="H130" s="177">
        <v>108.6</v>
      </c>
      <c r="I130" s="178"/>
      <c r="J130" s="179">
        <f>ROUND(I130*H130,2)</f>
        <v>0</v>
      </c>
      <c r="K130" s="175" t="s">
        <v>168</v>
      </c>
      <c r="L130" s="36"/>
      <c r="M130" s="180" t="s">
        <v>1</v>
      </c>
      <c r="N130" s="181" t="s">
        <v>40</v>
      </c>
      <c r="O130" s="58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AR130" s="15" t="s">
        <v>169</v>
      </c>
      <c r="AT130" s="15" t="s">
        <v>164</v>
      </c>
      <c r="AU130" s="15" t="s">
        <v>177</v>
      </c>
      <c r="AY130" s="15" t="s">
        <v>162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5" t="s">
        <v>77</v>
      </c>
      <c r="BK130" s="184">
        <f>ROUND(I130*H130,2)</f>
        <v>0</v>
      </c>
      <c r="BL130" s="15" t="s">
        <v>169</v>
      </c>
      <c r="BM130" s="15" t="s">
        <v>783</v>
      </c>
    </row>
    <row r="131" spans="2:65" s="1" customFormat="1">
      <c r="B131" s="32"/>
      <c r="C131" s="33"/>
      <c r="D131" s="185" t="s">
        <v>171</v>
      </c>
      <c r="E131" s="33"/>
      <c r="F131" s="186" t="s">
        <v>276</v>
      </c>
      <c r="G131" s="33"/>
      <c r="H131" s="33"/>
      <c r="I131" s="101"/>
      <c r="J131" s="33"/>
      <c r="K131" s="33"/>
      <c r="L131" s="36"/>
      <c r="M131" s="187"/>
      <c r="N131" s="58"/>
      <c r="O131" s="58"/>
      <c r="P131" s="58"/>
      <c r="Q131" s="58"/>
      <c r="R131" s="58"/>
      <c r="S131" s="58"/>
      <c r="T131" s="59"/>
      <c r="AT131" s="15" t="s">
        <v>171</v>
      </c>
      <c r="AU131" s="15" t="s">
        <v>177</v>
      </c>
    </row>
    <row r="132" spans="2:65" s="11" customFormat="1">
      <c r="B132" s="188"/>
      <c r="C132" s="189"/>
      <c r="D132" s="185" t="s">
        <v>241</v>
      </c>
      <c r="E132" s="190" t="s">
        <v>1</v>
      </c>
      <c r="F132" s="191" t="s">
        <v>784</v>
      </c>
      <c r="G132" s="189"/>
      <c r="H132" s="192">
        <v>30.5</v>
      </c>
      <c r="I132" s="193"/>
      <c r="J132" s="189"/>
      <c r="K132" s="189"/>
      <c r="L132" s="194"/>
      <c r="M132" s="195"/>
      <c r="N132" s="196"/>
      <c r="O132" s="196"/>
      <c r="P132" s="196"/>
      <c r="Q132" s="196"/>
      <c r="R132" s="196"/>
      <c r="S132" s="196"/>
      <c r="T132" s="197"/>
      <c r="AT132" s="198" t="s">
        <v>241</v>
      </c>
      <c r="AU132" s="198" t="s">
        <v>177</v>
      </c>
      <c r="AV132" s="11" t="s">
        <v>79</v>
      </c>
      <c r="AW132" s="11" t="s">
        <v>31</v>
      </c>
      <c r="AX132" s="11" t="s">
        <v>69</v>
      </c>
      <c r="AY132" s="198" t="s">
        <v>162</v>
      </c>
    </row>
    <row r="133" spans="2:65" s="11" customFormat="1">
      <c r="B133" s="188"/>
      <c r="C133" s="189"/>
      <c r="D133" s="185" t="s">
        <v>241</v>
      </c>
      <c r="E133" s="190" t="s">
        <v>1</v>
      </c>
      <c r="F133" s="191" t="s">
        <v>785</v>
      </c>
      <c r="G133" s="189"/>
      <c r="H133" s="192">
        <v>51.24</v>
      </c>
      <c r="I133" s="193"/>
      <c r="J133" s="189"/>
      <c r="K133" s="189"/>
      <c r="L133" s="194"/>
      <c r="M133" s="195"/>
      <c r="N133" s="196"/>
      <c r="O133" s="196"/>
      <c r="P133" s="196"/>
      <c r="Q133" s="196"/>
      <c r="R133" s="196"/>
      <c r="S133" s="196"/>
      <c r="T133" s="197"/>
      <c r="AT133" s="198" t="s">
        <v>241</v>
      </c>
      <c r="AU133" s="198" t="s">
        <v>177</v>
      </c>
      <c r="AV133" s="11" t="s">
        <v>79</v>
      </c>
      <c r="AW133" s="11" t="s">
        <v>31</v>
      </c>
      <c r="AX133" s="11" t="s">
        <v>69</v>
      </c>
      <c r="AY133" s="198" t="s">
        <v>162</v>
      </c>
    </row>
    <row r="134" spans="2:65" s="11" customFormat="1">
      <c r="B134" s="188"/>
      <c r="C134" s="189"/>
      <c r="D134" s="185" t="s">
        <v>241</v>
      </c>
      <c r="E134" s="190" t="s">
        <v>1</v>
      </c>
      <c r="F134" s="191" t="s">
        <v>786</v>
      </c>
      <c r="G134" s="189"/>
      <c r="H134" s="192">
        <v>26.86</v>
      </c>
      <c r="I134" s="193"/>
      <c r="J134" s="189"/>
      <c r="K134" s="189"/>
      <c r="L134" s="194"/>
      <c r="M134" s="195"/>
      <c r="N134" s="196"/>
      <c r="O134" s="196"/>
      <c r="P134" s="196"/>
      <c r="Q134" s="196"/>
      <c r="R134" s="196"/>
      <c r="S134" s="196"/>
      <c r="T134" s="197"/>
      <c r="AT134" s="198" t="s">
        <v>241</v>
      </c>
      <c r="AU134" s="198" t="s">
        <v>177</v>
      </c>
      <c r="AV134" s="11" t="s">
        <v>79</v>
      </c>
      <c r="AW134" s="11" t="s">
        <v>31</v>
      </c>
      <c r="AX134" s="11" t="s">
        <v>69</v>
      </c>
      <c r="AY134" s="198" t="s">
        <v>162</v>
      </c>
    </row>
    <row r="135" spans="2:65" s="12" customFormat="1">
      <c r="B135" s="209"/>
      <c r="C135" s="210"/>
      <c r="D135" s="185" t="s">
        <v>241</v>
      </c>
      <c r="E135" s="211" t="s">
        <v>1</v>
      </c>
      <c r="F135" s="212" t="s">
        <v>272</v>
      </c>
      <c r="G135" s="210"/>
      <c r="H135" s="213">
        <v>108.6</v>
      </c>
      <c r="I135" s="214"/>
      <c r="J135" s="210"/>
      <c r="K135" s="210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241</v>
      </c>
      <c r="AU135" s="219" t="s">
        <v>177</v>
      </c>
      <c r="AV135" s="12" t="s">
        <v>169</v>
      </c>
      <c r="AW135" s="12" t="s">
        <v>31</v>
      </c>
      <c r="AX135" s="12" t="s">
        <v>77</v>
      </c>
      <c r="AY135" s="219" t="s">
        <v>162</v>
      </c>
    </row>
    <row r="136" spans="2:65" s="10" customFormat="1" ht="22.9" customHeight="1">
      <c r="B136" s="157"/>
      <c r="C136" s="158"/>
      <c r="D136" s="159" t="s">
        <v>68</v>
      </c>
      <c r="E136" s="171" t="s">
        <v>169</v>
      </c>
      <c r="F136" s="171" t="s">
        <v>320</v>
      </c>
      <c r="G136" s="158"/>
      <c r="H136" s="158"/>
      <c r="I136" s="161"/>
      <c r="J136" s="172">
        <f>BK136</f>
        <v>0</v>
      </c>
      <c r="K136" s="158"/>
      <c r="L136" s="163"/>
      <c r="M136" s="164"/>
      <c r="N136" s="165"/>
      <c r="O136" s="165"/>
      <c r="P136" s="166">
        <f>SUM(P137:P143)</f>
        <v>0</v>
      </c>
      <c r="Q136" s="165"/>
      <c r="R136" s="166">
        <f>SUM(R137:R143)</f>
        <v>6.5849579999999994</v>
      </c>
      <c r="S136" s="165"/>
      <c r="T136" s="167">
        <f>SUM(T137:T143)</f>
        <v>0</v>
      </c>
      <c r="AR136" s="168" t="s">
        <v>77</v>
      </c>
      <c r="AT136" s="169" t="s">
        <v>68</v>
      </c>
      <c r="AU136" s="169" t="s">
        <v>77</v>
      </c>
      <c r="AY136" s="168" t="s">
        <v>162</v>
      </c>
      <c r="BK136" s="170">
        <f>SUM(BK137:BK143)</f>
        <v>0</v>
      </c>
    </row>
    <row r="137" spans="2:65" s="1" customFormat="1" ht="16.5" customHeight="1">
      <c r="B137" s="32"/>
      <c r="C137" s="173" t="s">
        <v>127</v>
      </c>
      <c r="D137" s="173" t="s">
        <v>164</v>
      </c>
      <c r="E137" s="174" t="s">
        <v>406</v>
      </c>
      <c r="F137" s="175" t="s">
        <v>407</v>
      </c>
      <c r="G137" s="176" t="s">
        <v>238</v>
      </c>
      <c r="H137" s="177">
        <v>3</v>
      </c>
      <c r="I137" s="178"/>
      <c r="J137" s="179">
        <f>ROUND(I137*H137,2)</f>
        <v>0</v>
      </c>
      <c r="K137" s="175" t="s">
        <v>168</v>
      </c>
      <c r="L137" s="36"/>
      <c r="M137" s="180" t="s">
        <v>1</v>
      </c>
      <c r="N137" s="181" t="s">
        <v>40</v>
      </c>
      <c r="O137" s="58"/>
      <c r="P137" s="182">
        <f>O137*H137</f>
        <v>0</v>
      </c>
      <c r="Q137" s="182">
        <v>2.0327999999999999</v>
      </c>
      <c r="R137" s="182">
        <f>Q137*H137</f>
        <v>6.0983999999999998</v>
      </c>
      <c r="S137" s="182">
        <v>0</v>
      </c>
      <c r="T137" s="183">
        <f>S137*H137</f>
        <v>0</v>
      </c>
      <c r="AR137" s="15" t="s">
        <v>169</v>
      </c>
      <c r="AT137" s="15" t="s">
        <v>164</v>
      </c>
      <c r="AU137" s="15" t="s">
        <v>79</v>
      </c>
      <c r="AY137" s="15" t="s">
        <v>162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5" t="s">
        <v>77</v>
      </c>
      <c r="BK137" s="184">
        <f>ROUND(I137*H137,2)</f>
        <v>0</v>
      </c>
      <c r="BL137" s="15" t="s">
        <v>169</v>
      </c>
      <c r="BM137" s="15" t="s">
        <v>787</v>
      </c>
    </row>
    <row r="138" spans="2:65" s="1" customFormat="1" ht="19.5">
      <c r="B138" s="32"/>
      <c r="C138" s="33"/>
      <c r="D138" s="185" t="s">
        <v>171</v>
      </c>
      <c r="E138" s="33"/>
      <c r="F138" s="186" t="s">
        <v>409</v>
      </c>
      <c r="G138" s="33"/>
      <c r="H138" s="33"/>
      <c r="I138" s="101"/>
      <c r="J138" s="33"/>
      <c r="K138" s="33"/>
      <c r="L138" s="36"/>
      <c r="M138" s="187"/>
      <c r="N138" s="58"/>
      <c r="O138" s="58"/>
      <c r="P138" s="58"/>
      <c r="Q138" s="58"/>
      <c r="R138" s="58"/>
      <c r="S138" s="58"/>
      <c r="T138" s="59"/>
      <c r="AT138" s="15" t="s">
        <v>171</v>
      </c>
      <c r="AU138" s="15" t="s">
        <v>79</v>
      </c>
    </row>
    <row r="139" spans="2:65" s="1" customFormat="1" ht="16.5" customHeight="1">
      <c r="B139" s="32"/>
      <c r="C139" s="173" t="s">
        <v>130</v>
      </c>
      <c r="D139" s="173" t="s">
        <v>164</v>
      </c>
      <c r="E139" s="174" t="s">
        <v>411</v>
      </c>
      <c r="F139" s="175" t="s">
        <v>412</v>
      </c>
      <c r="G139" s="176" t="s">
        <v>238</v>
      </c>
      <c r="H139" s="177">
        <v>0.2</v>
      </c>
      <c r="I139" s="178"/>
      <c r="J139" s="179">
        <f>ROUND(I139*H139,2)</f>
        <v>0</v>
      </c>
      <c r="K139" s="175" t="s">
        <v>168</v>
      </c>
      <c r="L139" s="36"/>
      <c r="M139" s="180" t="s">
        <v>1</v>
      </c>
      <c r="N139" s="181" t="s">
        <v>40</v>
      </c>
      <c r="O139" s="58"/>
      <c r="P139" s="182">
        <f>O139*H139</f>
        <v>0</v>
      </c>
      <c r="Q139" s="182">
        <v>2.4327899999999998</v>
      </c>
      <c r="R139" s="182">
        <f>Q139*H139</f>
        <v>0.48655799999999999</v>
      </c>
      <c r="S139" s="182">
        <v>0</v>
      </c>
      <c r="T139" s="183">
        <f>S139*H139</f>
        <v>0</v>
      </c>
      <c r="AR139" s="15" t="s">
        <v>169</v>
      </c>
      <c r="AT139" s="15" t="s">
        <v>164</v>
      </c>
      <c r="AU139" s="15" t="s">
        <v>79</v>
      </c>
      <c r="AY139" s="15" t="s">
        <v>162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5" t="s">
        <v>77</v>
      </c>
      <c r="BK139" s="184">
        <f>ROUND(I139*H139,2)</f>
        <v>0</v>
      </c>
      <c r="BL139" s="15" t="s">
        <v>169</v>
      </c>
      <c r="BM139" s="15" t="s">
        <v>788</v>
      </c>
    </row>
    <row r="140" spans="2:65" s="1" customFormat="1">
      <c r="B140" s="32"/>
      <c r="C140" s="33"/>
      <c r="D140" s="185" t="s">
        <v>171</v>
      </c>
      <c r="E140" s="33"/>
      <c r="F140" s="186" t="s">
        <v>414</v>
      </c>
      <c r="G140" s="33"/>
      <c r="H140" s="33"/>
      <c r="I140" s="101"/>
      <c r="J140" s="33"/>
      <c r="K140" s="33"/>
      <c r="L140" s="36"/>
      <c r="M140" s="187"/>
      <c r="N140" s="58"/>
      <c r="O140" s="58"/>
      <c r="P140" s="58"/>
      <c r="Q140" s="58"/>
      <c r="R140" s="58"/>
      <c r="S140" s="58"/>
      <c r="T140" s="59"/>
      <c r="AT140" s="15" t="s">
        <v>171</v>
      </c>
      <c r="AU140" s="15" t="s">
        <v>79</v>
      </c>
    </row>
    <row r="141" spans="2:65" s="11" customFormat="1">
      <c r="B141" s="188"/>
      <c r="C141" s="189"/>
      <c r="D141" s="185" t="s">
        <v>241</v>
      </c>
      <c r="E141" s="190" t="s">
        <v>1</v>
      </c>
      <c r="F141" s="191" t="s">
        <v>415</v>
      </c>
      <c r="G141" s="189"/>
      <c r="H141" s="192">
        <v>0.2</v>
      </c>
      <c r="I141" s="193"/>
      <c r="J141" s="189"/>
      <c r="K141" s="189"/>
      <c r="L141" s="194"/>
      <c r="M141" s="195"/>
      <c r="N141" s="196"/>
      <c r="O141" s="196"/>
      <c r="P141" s="196"/>
      <c r="Q141" s="196"/>
      <c r="R141" s="196"/>
      <c r="S141" s="196"/>
      <c r="T141" s="197"/>
      <c r="AT141" s="198" t="s">
        <v>241</v>
      </c>
      <c r="AU141" s="198" t="s">
        <v>79</v>
      </c>
      <c r="AV141" s="11" t="s">
        <v>79</v>
      </c>
      <c r="AW141" s="11" t="s">
        <v>31</v>
      </c>
      <c r="AX141" s="11" t="s">
        <v>77</v>
      </c>
      <c r="AY141" s="198" t="s">
        <v>162</v>
      </c>
    </row>
    <row r="142" spans="2:65" s="1" customFormat="1" ht="16.5" customHeight="1">
      <c r="B142" s="32"/>
      <c r="C142" s="173" t="s">
        <v>264</v>
      </c>
      <c r="D142" s="173" t="s">
        <v>164</v>
      </c>
      <c r="E142" s="174" t="s">
        <v>334</v>
      </c>
      <c r="F142" s="175" t="s">
        <v>335</v>
      </c>
      <c r="G142" s="176" t="s">
        <v>303</v>
      </c>
      <c r="H142" s="177">
        <v>11.119</v>
      </c>
      <c r="I142" s="178"/>
      <c r="J142" s="179">
        <f>ROUND(I142*H142,2)</f>
        <v>0</v>
      </c>
      <c r="K142" s="175" t="s">
        <v>168</v>
      </c>
      <c r="L142" s="36"/>
      <c r="M142" s="180" t="s">
        <v>1</v>
      </c>
      <c r="N142" s="181" t="s">
        <v>40</v>
      </c>
      <c r="O142" s="58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AR142" s="15" t="s">
        <v>169</v>
      </c>
      <c r="AT142" s="15" t="s">
        <v>164</v>
      </c>
      <c r="AU142" s="15" t="s">
        <v>79</v>
      </c>
      <c r="AY142" s="15" t="s">
        <v>162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5" t="s">
        <v>77</v>
      </c>
      <c r="BK142" s="184">
        <f>ROUND(I142*H142,2)</f>
        <v>0</v>
      </c>
      <c r="BL142" s="15" t="s">
        <v>169</v>
      </c>
      <c r="BM142" s="15" t="s">
        <v>789</v>
      </c>
    </row>
    <row r="143" spans="2:65" s="1" customFormat="1">
      <c r="B143" s="32"/>
      <c r="C143" s="33"/>
      <c r="D143" s="185" t="s">
        <v>171</v>
      </c>
      <c r="E143" s="33"/>
      <c r="F143" s="186" t="s">
        <v>337</v>
      </c>
      <c r="G143" s="33"/>
      <c r="H143" s="33"/>
      <c r="I143" s="101"/>
      <c r="J143" s="33"/>
      <c r="K143" s="33"/>
      <c r="L143" s="36"/>
      <c r="M143" s="233"/>
      <c r="N143" s="234"/>
      <c r="O143" s="234"/>
      <c r="P143" s="234"/>
      <c r="Q143" s="234"/>
      <c r="R143" s="234"/>
      <c r="S143" s="234"/>
      <c r="T143" s="235"/>
      <c r="AT143" s="15" t="s">
        <v>171</v>
      </c>
      <c r="AU143" s="15" t="s">
        <v>79</v>
      </c>
    </row>
    <row r="144" spans="2:65" s="1" customFormat="1" ht="6.95" customHeight="1">
      <c r="B144" s="44"/>
      <c r="C144" s="45"/>
      <c r="D144" s="45"/>
      <c r="E144" s="45"/>
      <c r="F144" s="45"/>
      <c r="G144" s="45"/>
      <c r="H144" s="45"/>
      <c r="I144" s="123"/>
      <c r="J144" s="45"/>
      <c r="K144" s="45"/>
      <c r="L144" s="36"/>
    </row>
  </sheetData>
  <sheetProtection algorithmName="SHA-512" hashValue="i07sdivFllAZHfZsdB48YVqB8HXU+tz/s8sQoEf8aVpUs/YHQk7aqwMT4ROL+4nN3zPIcsklu8OpuHTrUjM1KA==" saltValue="J8guuRsp6FuZo93rGN1Xmm6Kvjn/Wp3u8JCC+C0HPAKYRKNx4W/qGt4GqALvxHTLRmXiA/FYclgQnT2VP9FUQA==" spinCount="100000" sheet="1" objects="1" scenarios="1" formatColumns="0" formatRows="0" autoFilter="0"/>
  <autoFilter ref="C83:K143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3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5" t="s">
        <v>118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133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1" t="str">
        <f>'Rekapitulace stavby'!K6</f>
        <v>Bratřejovka, km 3,190-6,271, oprava stupňů a opevnění toku</v>
      </c>
      <c r="F7" s="282"/>
      <c r="G7" s="282"/>
      <c r="H7" s="282"/>
      <c r="L7" s="18"/>
    </row>
    <row r="8" spans="2:46" s="1" customFormat="1" ht="12" customHeight="1">
      <c r="B8" s="36"/>
      <c r="D8" s="100" t="s">
        <v>134</v>
      </c>
      <c r="I8" s="101"/>
      <c r="L8" s="36"/>
    </row>
    <row r="9" spans="2:46" s="1" customFormat="1" ht="36.950000000000003" customHeight="1">
      <c r="B9" s="36"/>
      <c r="E9" s="283" t="s">
        <v>790</v>
      </c>
      <c r="F9" s="284"/>
      <c r="G9" s="284"/>
      <c r="H9" s="284"/>
      <c r="I9" s="101"/>
      <c r="L9" s="36"/>
    </row>
    <row r="10" spans="2:46" s="1" customFormat="1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7. 12. 2018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5" t="str">
        <f>'Rekapitulace stavby'!E14</f>
        <v>Vyplň údaj</v>
      </c>
      <c r="F18" s="286"/>
      <c r="G18" s="286"/>
      <c r="H18" s="286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32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33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34</v>
      </c>
      <c r="I26" s="101"/>
      <c r="L26" s="36"/>
    </row>
    <row r="27" spans="2:12" s="6" customFormat="1" ht="16.5" customHeight="1">
      <c r="B27" s="104"/>
      <c r="E27" s="287" t="s">
        <v>1</v>
      </c>
      <c r="F27" s="287"/>
      <c r="G27" s="287"/>
      <c r="H27" s="287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35</v>
      </c>
      <c r="I30" s="101"/>
      <c r="J30" s="108">
        <f>ROUND(J83,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37</v>
      </c>
      <c r="I32" s="110" t="s">
        <v>36</v>
      </c>
      <c r="J32" s="109" t="s">
        <v>38</v>
      </c>
      <c r="L32" s="36"/>
    </row>
    <row r="33" spans="2:12" s="1" customFormat="1" ht="14.45" customHeight="1">
      <c r="B33" s="36"/>
      <c r="D33" s="100" t="s">
        <v>39</v>
      </c>
      <c r="E33" s="100" t="s">
        <v>40</v>
      </c>
      <c r="F33" s="111">
        <f>ROUND((SUM(BE83:BE122)),  2)</f>
        <v>0</v>
      </c>
      <c r="I33" s="112">
        <v>0.21</v>
      </c>
      <c r="J33" s="111">
        <f>ROUND(((SUM(BE83:BE122))*I33),  2)</f>
        <v>0</v>
      </c>
      <c r="L33" s="36"/>
    </row>
    <row r="34" spans="2:12" s="1" customFormat="1" ht="14.45" customHeight="1">
      <c r="B34" s="36"/>
      <c r="E34" s="100" t="s">
        <v>41</v>
      </c>
      <c r="F34" s="111">
        <f>ROUND((SUM(BF83:BF122)),  2)</f>
        <v>0</v>
      </c>
      <c r="I34" s="112">
        <v>0.15</v>
      </c>
      <c r="J34" s="111">
        <f>ROUND(((SUM(BF83:BF122))*I34),  2)</f>
        <v>0</v>
      </c>
      <c r="L34" s="36"/>
    </row>
    <row r="35" spans="2:12" s="1" customFormat="1" ht="14.45" hidden="1" customHeight="1">
      <c r="B35" s="36"/>
      <c r="E35" s="100" t="s">
        <v>42</v>
      </c>
      <c r="F35" s="111">
        <f>ROUND((SUM(BG83:BG122)),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43</v>
      </c>
      <c r="F36" s="111">
        <f>ROUND((SUM(BH83:BH122)),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44</v>
      </c>
      <c r="F37" s="111">
        <f>ROUND((SUM(BI83:BI122)),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45</v>
      </c>
      <c r="E39" s="115"/>
      <c r="F39" s="115"/>
      <c r="G39" s="116" t="s">
        <v>46</v>
      </c>
      <c r="H39" s="117" t="s">
        <v>47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136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79" t="str">
        <f>E7</f>
        <v>Bratřejovka, km 3,190-6,271, oprava stupňů a opevnění toku</v>
      </c>
      <c r="F48" s="280"/>
      <c r="G48" s="280"/>
      <c r="H48" s="280"/>
      <c r="I48" s="101"/>
      <c r="J48" s="33"/>
      <c r="K48" s="33"/>
      <c r="L48" s="36"/>
    </row>
    <row r="49" spans="2:47" s="1" customFormat="1" ht="12" customHeight="1">
      <c r="B49" s="32"/>
      <c r="C49" s="27" t="s">
        <v>134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62" t="str">
        <f>E9</f>
        <v>14 - Úsek D</v>
      </c>
      <c r="F50" s="261"/>
      <c r="G50" s="261"/>
      <c r="H50" s="26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7. 12. 2018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Povodí Moravy, s.p.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32</v>
      </c>
      <c r="J55" s="30" t="str">
        <f>E24</f>
        <v>Agroprojekt PSO, s.r.o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137</v>
      </c>
      <c r="D57" s="128"/>
      <c r="E57" s="128"/>
      <c r="F57" s="128"/>
      <c r="G57" s="128"/>
      <c r="H57" s="128"/>
      <c r="I57" s="129"/>
      <c r="J57" s="130" t="s">
        <v>138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139</v>
      </c>
      <c r="D59" s="33"/>
      <c r="E59" s="33"/>
      <c r="F59" s="33"/>
      <c r="G59" s="33"/>
      <c r="H59" s="33"/>
      <c r="I59" s="101"/>
      <c r="J59" s="71">
        <f>J83</f>
        <v>0</v>
      </c>
      <c r="K59" s="33"/>
      <c r="L59" s="36"/>
      <c r="AU59" s="15" t="s">
        <v>140</v>
      </c>
    </row>
    <row r="60" spans="2:47" s="7" customFormat="1" ht="24.95" customHeight="1">
      <c r="B60" s="132"/>
      <c r="C60" s="133"/>
      <c r="D60" s="134" t="s">
        <v>141</v>
      </c>
      <c r="E60" s="135"/>
      <c r="F60" s="135"/>
      <c r="G60" s="135"/>
      <c r="H60" s="135"/>
      <c r="I60" s="136"/>
      <c r="J60" s="137">
        <f>J84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142</v>
      </c>
      <c r="E61" s="142"/>
      <c r="F61" s="142"/>
      <c r="G61" s="142"/>
      <c r="H61" s="142"/>
      <c r="I61" s="143"/>
      <c r="J61" s="144">
        <f>J85</f>
        <v>0</v>
      </c>
      <c r="K61" s="140"/>
      <c r="L61" s="145"/>
    </row>
    <row r="62" spans="2:47" s="8" customFormat="1" ht="14.85" customHeight="1">
      <c r="B62" s="139"/>
      <c r="C62" s="140"/>
      <c r="D62" s="141" t="s">
        <v>144</v>
      </c>
      <c r="E62" s="142"/>
      <c r="F62" s="142"/>
      <c r="G62" s="142"/>
      <c r="H62" s="142"/>
      <c r="I62" s="143"/>
      <c r="J62" s="144">
        <f>J101</f>
        <v>0</v>
      </c>
      <c r="K62" s="140"/>
      <c r="L62" s="145"/>
    </row>
    <row r="63" spans="2:47" s="8" customFormat="1" ht="19.899999999999999" customHeight="1">
      <c r="B63" s="139"/>
      <c r="C63" s="140"/>
      <c r="D63" s="141" t="s">
        <v>146</v>
      </c>
      <c r="E63" s="142"/>
      <c r="F63" s="142"/>
      <c r="G63" s="142"/>
      <c r="H63" s="142"/>
      <c r="I63" s="143"/>
      <c r="J63" s="144">
        <f>J117</f>
        <v>0</v>
      </c>
      <c r="K63" s="140"/>
      <c r="L63" s="145"/>
    </row>
    <row r="64" spans="2:47" s="1" customFormat="1" ht="21.75" customHeight="1">
      <c r="B64" s="32"/>
      <c r="C64" s="33"/>
      <c r="D64" s="33"/>
      <c r="E64" s="33"/>
      <c r="F64" s="33"/>
      <c r="G64" s="33"/>
      <c r="H64" s="33"/>
      <c r="I64" s="101"/>
      <c r="J64" s="33"/>
      <c r="K64" s="33"/>
      <c r="L64" s="36"/>
    </row>
    <row r="65" spans="2:12" s="1" customFormat="1" ht="6.95" customHeight="1">
      <c r="B65" s="44"/>
      <c r="C65" s="45"/>
      <c r="D65" s="45"/>
      <c r="E65" s="45"/>
      <c r="F65" s="45"/>
      <c r="G65" s="45"/>
      <c r="H65" s="45"/>
      <c r="I65" s="123"/>
      <c r="J65" s="45"/>
      <c r="K65" s="45"/>
      <c r="L65" s="36"/>
    </row>
    <row r="69" spans="2:12" s="1" customFormat="1" ht="6.95" customHeight="1">
      <c r="B69" s="46"/>
      <c r="C69" s="47"/>
      <c r="D69" s="47"/>
      <c r="E69" s="47"/>
      <c r="F69" s="47"/>
      <c r="G69" s="47"/>
      <c r="H69" s="47"/>
      <c r="I69" s="126"/>
      <c r="J69" s="47"/>
      <c r="K69" s="47"/>
      <c r="L69" s="36"/>
    </row>
    <row r="70" spans="2:12" s="1" customFormat="1" ht="24.95" customHeight="1">
      <c r="B70" s="32"/>
      <c r="C70" s="21" t="s">
        <v>147</v>
      </c>
      <c r="D70" s="33"/>
      <c r="E70" s="33"/>
      <c r="F70" s="33"/>
      <c r="G70" s="33"/>
      <c r="H70" s="33"/>
      <c r="I70" s="101"/>
      <c r="J70" s="33"/>
      <c r="K70" s="33"/>
      <c r="L70" s="36"/>
    </row>
    <row r="71" spans="2:12" s="1" customFormat="1" ht="6.95" customHeight="1">
      <c r="B71" s="32"/>
      <c r="C71" s="33"/>
      <c r="D71" s="33"/>
      <c r="E71" s="33"/>
      <c r="F71" s="33"/>
      <c r="G71" s="33"/>
      <c r="H71" s="33"/>
      <c r="I71" s="101"/>
      <c r="J71" s="33"/>
      <c r="K71" s="33"/>
      <c r="L71" s="36"/>
    </row>
    <row r="72" spans="2:12" s="1" customFormat="1" ht="12" customHeight="1">
      <c r="B72" s="32"/>
      <c r="C72" s="27" t="s">
        <v>16</v>
      </c>
      <c r="D72" s="33"/>
      <c r="E72" s="33"/>
      <c r="F72" s="33"/>
      <c r="G72" s="33"/>
      <c r="H72" s="33"/>
      <c r="I72" s="101"/>
      <c r="J72" s="33"/>
      <c r="K72" s="33"/>
      <c r="L72" s="36"/>
    </row>
    <row r="73" spans="2:12" s="1" customFormat="1" ht="16.5" customHeight="1">
      <c r="B73" s="32"/>
      <c r="C73" s="33"/>
      <c r="D73" s="33"/>
      <c r="E73" s="279" t="str">
        <f>E7</f>
        <v>Bratřejovka, km 3,190-6,271, oprava stupňů a opevnění toku</v>
      </c>
      <c r="F73" s="280"/>
      <c r="G73" s="280"/>
      <c r="H73" s="280"/>
      <c r="I73" s="101"/>
      <c r="J73" s="33"/>
      <c r="K73" s="33"/>
      <c r="L73" s="36"/>
    </row>
    <row r="74" spans="2:12" s="1" customFormat="1" ht="12" customHeight="1">
      <c r="B74" s="32"/>
      <c r="C74" s="27" t="s">
        <v>134</v>
      </c>
      <c r="D74" s="33"/>
      <c r="E74" s="33"/>
      <c r="F74" s="33"/>
      <c r="G74" s="33"/>
      <c r="H74" s="33"/>
      <c r="I74" s="101"/>
      <c r="J74" s="33"/>
      <c r="K74" s="33"/>
      <c r="L74" s="36"/>
    </row>
    <row r="75" spans="2:12" s="1" customFormat="1" ht="16.5" customHeight="1">
      <c r="B75" s="32"/>
      <c r="C75" s="33"/>
      <c r="D75" s="33"/>
      <c r="E75" s="262" t="str">
        <f>E9</f>
        <v>14 - Úsek D</v>
      </c>
      <c r="F75" s="261"/>
      <c r="G75" s="261"/>
      <c r="H75" s="261"/>
      <c r="I75" s="101"/>
      <c r="J75" s="33"/>
      <c r="K75" s="33"/>
      <c r="L75" s="36"/>
    </row>
    <row r="76" spans="2:12" s="1" customFormat="1" ht="6.95" customHeight="1">
      <c r="B76" s="32"/>
      <c r="C76" s="33"/>
      <c r="D76" s="33"/>
      <c r="E76" s="33"/>
      <c r="F76" s="33"/>
      <c r="G76" s="33"/>
      <c r="H76" s="33"/>
      <c r="I76" s="101"/>
      <c r="J76" s="33"/>
      <c r="K76" s="33"/>
      <c r="L76" s="36"/>
    </row>
    <row r="77" spans="2:12" s="1" customFormat="1" ht="12" customHeight="1">
      <c r="B77" s="32"/>
      <c r="C77" s="27" t="s">
        <v>20</v>
      </c>
      <c r="D77" s="33"/>
      <c r="E77" s="33"/>
      <c r="F77" s="25" t="str">
        <f>F12</f>
        <v xml:space="preserve"> </v>
      </c>
      <c r="G77" s="33"/>
      <c r="H77" s="33"/>
      <c r="I77" s="102" t="s">
        <v>22</v>
      </c>
      <c r="J77" s="53" t="str">
        <f>IF(J12="","",J12)</f>
        <v>7. 12. 2018</v>
      </c>
      <c r="K77" s="33"/>
      <c r="L77" s="36"/>
    </row>
    <row r="78" spans="2:12" s="1" customFormat="1" ht="6.95" customHeight="1">
      <c r="B78" s="32"/>
      <c r="C78" s="33"/>
      <c r="D78" s="33"/>
      <c r="E78" s="33"/>
      <c r="F78" s="33"/>
      <c r="G78" s="33"/>
      <c r="H78" s="33"/>
      <c r="I78" s="101"/>
      <c r="J78" s="33"/>
      <c r="K78" s="33"/>
      <c r="L78" s="36"/>
    </row>
    <row r="79" spans="2:12" s="1" customFormat="1" ht="13.7" customHeight="1">
      <c r="B79" s="32"/>
      <c r="C79" s="27" t="s">
        <v>24</v>
      </c>
      <c r="D79" s="33"/>
      <c r="E79" s="33"/>
      <c r="F79" s="25" t="str">
        <f>E15</f>
        <v>Povodí Moravy, s.p.</v>
      </c>
      <c r="G79" s="33"/>
      <c r="H79" s="33"/>
      <c r="I79" s="102" t="s">
        <v>30</v>
      </c>
      <c r="J79" s="30" t="str">
        <f>E21</f>
        <v xml:space="preserve"> </v>
      </c>
      <c r="K79" s="33"/>
      <c r="L79" s="36"/>
    </row>
    <row r="80" spans="2:12" s="1" customFormat="1" ht="13.7" customHeight="1">
      <c r="B80" s="32"/>
      <c r="C80" s="27" t="s">
        <v>28</v>
      </c>
      <c r="D80" s="33"/>
      <c r="E80" s="33"/>
      <c r="F80" s="25" t="str">
        <f>IF(E18="","",E18)</f>
        <v>Vyplň údaj</v>
      </c>
      <c r="G80" s="33"/>
      <c r="H80" s="33"/>
      <c r="I80" s="102" t="s">
        <v>32</v>
      </c>
      <c r="J80" s="30" t="str">
        <f>E24</f>
        <v>Agroprojekt PSO, s.r.o</v>
      </c>
      <c r="K80" s="33"/>
      <c r="L80" s="36"/>
    </row>
    <row r="81" spans="2:65" s="1" customFormat="1" ht="10.35" customHeight="1">
      <c r="B81" s="32"/>
      <c r="C81" s="33"/>
      <c r="D81" s="33"/>
      <c r="E81" s="33"/>
      <c r="F81" s="33"/>
      <c r="G81" s="33"/>
      <c r="H81" s="33"/>
      <c r="I81" s="101"/>
      <c r="J81" s="33"/>
      <c r="K81" s="33"/>
      <c r="L81" s="36"/>
    </row>
    <row r="82" spans="2:65" s="9" customFormat="1" ht="29.25" customHeight="1">
      <c r="B82" s="146"/>
      <c r="C82" s="147" t="s">
        <v>148</v>
      </c>
      <c r="D82" s="148" t="s">
        <v>54</v>
      </c>
      <c r="E82" s="148" t="s">
        <v>50</v>
      </c>
      <c r="F82" s="148" t="s">
        <v>51</v>
      </c>
      <c r="G82" s="148" t="s">
        <v>149</v>
      </c>
      <c r="H82" s="148" t="s">
        <v>150</v>
      </c>
      <c r="I82" s="149" t="s">
        <v>151</v>
      </c>
      <c r="J82" s="150" t="s">
        <v>138</v>
      </c>
      <c r="K82" s="151" t="s">
        <v>152</v>
      </c>
      <c r="L82" s="152"/>
      <c r="M82" s="62" t="s">
        <v>1</v>
      </c>
      <c r="N82" s="63" t="s">
        <v>39</v>
      </c>
      <c r="O82" s="63" t="s">
        <v>153</v>
      </c>
      <c r="P82" s="63" t="s">
        <v>154</v>
      </c>
      <c r="Q82" s="63" t="s">
        <v>155</v>
      </c>
      <c r="R82" s="63" t="s">
        <v>156</v>
      </c>
      <c r="S82" s="63" t="s">
        <v>157</v>
      </c>
      <c r="T82" s="64" t="s">
        <v>158</v>
      </c>
    </row>
    <row r="83" spans="2:65" s="1" customFormat="1" ht="22.9" customHeight="1">
      <c r="B83" s="32"/>
      <c r="C83" s="69" t="s">
        <v>159</v>
      </c>
      <c r="D83" s="33"/>
      <c r="E83" s="33"/>
      <c r="F83" s="33"/>
      <c r="G83" s="33"/>
      <c r="H83" s="33"/>
      <c r="I83" s="101"/>
      <c r="J83" s="153">
        <f>BK83</f>
        <v>0</v>
      </c>
      <c r="K83" s="33"/>
      <c r="L83" s="36"/>
      <c r="M83" s="65"/>
      <c r="N83" s="66"/>
      <c r="O83" s="66"/>
      <c r="P83" s="154">
        <f>P84</f>
        <v>0</v>
      </c>
      <c r="Q83" s="66"/>
      <c r="R83" s="154">
        <f>R84</f>
        <v>96.739959999999996</v>
      </c>
      <c r="S83" s="66"/>
      <c r="T83" s="155">
        <f>T84</f>
        <v>0</v>
      </c>
      <c r="AT83" s="15" t="s">
        <v>68</v>
      </c>
      <c r="AU83" s="15" t="s">
        <v>140</v>
      </c>
      <c r="BK83" s="156">
        <f>BK84</f>
        <v>0</v>
      </c>
    </row>
    <row r="84" spans="2:65" s="10" customFormat="1" ht="25.9" customHeight="1">
      <c r="B84" s="157"/>
      <c r="C84" s="158"/>
      <c r="D84" s="159" t="s">
        <v>68</v>
      </c>
      <c r="E84" s="160" t="s">
        <v>160</v>
      </c>
      <c r="F84" s="160" t="s">
        <v>161</v>
      </c>
      <c r="G84" s="158"/>
      <c r="H84" s="158"/>
      <c r="I84" s="161"/>
      <c r="J84" s="162">
        <f>BK84</f>
        <v>0</v>
      </c>
      <c r="K84" s="158"/>
      <c r="L84" s="163"/>
      <c r="M84" s="164"/>
      <c r="N84" s="165"/>
      <c r="O84" s="165"/>
      <c r="P84" s="166">
        <f>P85+P117</f>
        <v>0</v>
      </c>
      <c r="Q84" s="165"/>
      <c r="R84" s="166">
        <f>R85+R117</f>
        <v>96.739959999999996</v>
      </c>
      <c r="S84" s="165"/>
      <c r="T84" s="167">
        <f>T85+T117</f>
        <v>0</v>
      </c>
      <c r="AR84" s="168" t="s">
        <v>77</v>
      </c>
      <c r="AT84" s="169" t="s">
        <v>68</v>
      </c>
      <c r="AU84" s="169" t="s">
        <v>69</v>
      </c>
      <c r="AY84" s="168" t="s">
        <v>162</v>
      </c>
      <c r="BK84" s="170">
        <f>BK85+BK117</f>
        <v>0</v>
      </c>
    </row>
    <row r="85" spans="2:65" s="10" customFormat="1" ht="22.9" customHeight="1">
      <c r="B85" s="157"/>
      <c r="C85" s="158"/>
      <c r="D85" s="159" t="s">
        <v>68</v>
      </c>
      <c r="E85" s="171" t="s">
        <v>77</v>
      </c>
      <c r="F85" s="171" t="s">
        <v>163</v>
      </c>
      <c r="G85" s="158"/>
      <c r="H85" s="158"/>
      <c r="I85" s="161"/>
      <c r="J85" s="172">
        <f>BK85</f>
        <v>0</v>
      </c>
      <c r="K85" s="158"/>
      <c r="L85" s="163"/>
      <c r="M85" s="164"/>
      <c r="N85" s="165"/>
      <c r="O85" s="165"/>
      <c r="P85" s="166">
        <f>P86+SUM(P87:P101)</f>
        <v>0</v>
      </c>
      <c r="Q85" s="165"/>
      <c r="R85" s="166">
        <f>R86+SUM(R87:R101)</f>
        <v>37.954168000000003</v>
      </c>
      <c r="S85" s="165"/>
      <c r="T85" s="167">
        <f>T86+SUM(T87:T101)</f>
        <v>0</v>
      </c>
      <c r="AR85" s="168" t="s">
        <v>77</v>
      </c>
      <c r="AT85" s="169" t="s">
        <v>68</v>
      </c>
      <c r="AU85" s="169" t="s">
        <v>77</v>
      </c>
      <c r="AY85" s="168" t="s">
        <v>162</v>
      </c>
      <c r="BK85" s="170">
        <f>BK86+SUM(BK87:BK101)</f>
        <v>0</v>
      </c>
    </row>
    <row r="86" spans="2:65" s="1" customFormat="1" ht="16.5" customHeight="1">
      <c r="B86" s="32"/>
      <c r="C86" s="173" t="s">
        <v>77</v>
      </c>
      <c r="D86" s="173" t="s">
        <v>164</v>
      </c>
      <c r="E86" s="174" t="s">
        <v>341</v>
      </c>
      <c r="F86" s="175" t="s">
        <v>342</v>
      </c>
      <c r="G86" s="176" t="s">
        <v>180</v>
      </c>
      <c r="H86" s="177">
        <v>5</v>
      </c>
      <c r="I86" s="178"/>
      <c r="J86" s="179">
        <f>ROUND(I86*H86,2)</f>
        <v>0</v>
      </c>
      <c r="K86" s="175" t="s">
        <v>168</v>
      </c>
      <c r="L86" s="36"/>
      <c r="M86" s="180" t="s">
        <v>1</v>
      </c>
      <c r="N86" s="181" t="s">
        <v>40</v>
      </c>
      <c r="O86" s="58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AR86" s="15" t="s">
        <v>169</v>
      </c>
      <c r="AT86" s="15" t="s">
        <v>164</v>
      </c>
      <c r="AU86" s="15" t="s">
        <v>79</v>
      </c>
      <c r="AY86" s="15" t="s">
        <v>162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15" t="s">
        <v>77</v>
      </c>
      <c r="BK86" s="184">
        <f>ROUND(I86*H86,2)</f>
        <v>0</v>
      </c>
      <c r="BL86" s="15" t="s">
        <v>169</v>
      </c>
      <c r="BM86" s="15" t="s">
        <v>791</v>
      </c>
    </row>
    <row r="87" spans="2:65" s="1" customFormat="1">
      <c r="B87" s="32"/>
      <c r="C87" s="33"/>
      <c r="D87" s="185" t="s">
        <v>171</v>
      </c>
      <c r="E87" s="33"/>
      <c r="F87" s="186" t="s">
        <v>344</v>
      </c>
      <c r="G87" s="33"/>
      <c r="H87" s="33"/>
      <c r="I87" s="101"/>
      <c r="J87" s="33"/>
      <c r="K87" s="33"/>
      <c r="L87" s="36"/>
      <c r="M87" s="187"/>
      <c r="N87" s="58"/>
      <c r="O87" s="58"/>
      <c r="P87" s="58"/>
      <c r="Q87" s="58"/>
      <c r="R87" s="58"/>
      <c r="S87" s="58"/>
      <c r="T87" s="59"/>
      <c r="AT87" s="15" t="s">
        <v>171</v>
      </c>
      <c r="AU87" s="15" t="s">
        <v>79</v>
      </c>
    </row>
    <row r="88" spans="2:65" s="1" customFormat="1" ht="16.5" customHeight="1">
      <c r="B88" s="32"/>
      <c r="C88" s="173" t="s">
        <v>79</v>
      </c>
      <c r="D88" s="173" t="s">
        <v>164</v>
      </c>
      <c r="E88" s="174" t="s">
        <v>349</v>
      </c>
      <c r="F88" s="175" t="s">
        <v>350</v>
      </c>
      <c r="G88" s="176" t="s">
        <v>180</v>
      </c>
      <c r="H88" s="177">
        <v>5</v>
      </c>
      <c r="I88" s="178"/>
      <c r="J88" s="179">
        <f>ROUND(I88*H88,2)</f>
        <v>0</v>
      </c>
      <c r="K88" s="175" t="s">
        <v>267</v>
      </c>
      <c r="L88" s="36"/>
      <c r="M88" s="180" t="s">
        <v>1</v>
      </c>
      <c r="N88" s="181" t="s">
        <v>40</v>
      </c>
      <c r="O88" s="58"/>
      <c r="P88" s="182">
        <f>O88*H88</f>
        <v>0</v>
      </c>
      <c r="Q88" s="182">
        <v>5.0000000000000002E-5</v>
      </c>
      <c r="R88" s="182">
        <f>Q88*H88</f>
        <v>2.5000000000000001E-4</v>
      </c>
      <c r="S88" s="182">
        <v>0</v>
      </c>
      <c r="T88" s="183">
        <f>S88*H88</f>
        <v>0</v>
      </c>
      <c r="AR88" s="15" t="s">
        <v>169</v>
      </c>
      <c r="AT88" s="15" t="s">
        <v>164</v>
      </c>
      <c r="AU88" s="15" t="s">
        <v>79</v>
      </c>
      <c r="AY88" s="15" t="s">
        <v>162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5" t="s">
        <v>77</v>
      </c>
      <c r="BK88" s="184">
        <f>ROUND(I88*H88,2)</f>
        <v>0</v>
      </c>
      <c r="BL88" s="15" t="s">
        <v>169</v>
      </c>
      <c r="BM88" s="15" t="s">
        <v>792</v>
      </c>
    </row>
    <row r="89" spans="2:65" s="1" customFormat="1">
      <c r="B89" s="32"/>
      <c r="C89" s="33"/>
      <c r="D89" s="185" t="s">
        <v>171</v>
      </c>
      <c r="E89" s="33"/>
      <c r="F89" s="186" t="s">
        <v>352</v>
      </c>
      <c r="G89" s="33"/>
      <c r="H89" s="33"/>
      <c r="I89" s="101"/>
      <c r="J89" s="33"/>
      <c r="K89" s="33"/>
      <c r="L89" s="36"/>
      <c r="M89" s="187"/>
      <c r="N89" s="58"/>
      <c r="O89" s="58"/>
      <c r="P89" s="58"/>
      <c r="Q89" s="58"/>
      <c r="R89" s="58"/>
      <c r="S89" s="58"/>
      <c r="T89" s="59"/>
      <c r="AT89" s="15" t="s">
        <v>171</v>
      </c>
      <c r="AU89" s="15" t="s">
        <v>79</v>
      </c>
    </row>
    <row r="90" spans="2:65" s="1" customFormat="1" ht="16.5" customHeight="1">
      <c r="B90" s="32"/>
      <c r="C90" s="173" t="s">
        <v>177</v>
      </c>
      <c r="D90" s="173" t="s">
        <v>164</v>
      </c>
      <c r="E90" s="174" t="s">
        <v>354</v>
      </c>
      <c r="F90" s="175" t="s">
        <v>355</v>
      </c>
      <c r="G90" s="176" t="s">
        <v>180</v>
      </c>
      <c r="H90" s="177">
        <v>5</v>
      </c>
      <c r="I90" s="178"/>
      <c r="J90" s="179">
        <f>ROUND(I90*H90,2)</f>
        <v>0</v>
      </c>
      <c r="K90" s="175" t="s">
        <v>267</v>
      </c>
      <c r="L90" s="36"/>
      <c r="M90" s="180" t="s">
        <v>1</v>
      </c>
      <c r="N90" s="181" t="s">
        <v>40</v>
      </c>
      <c r="O90" s="58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AR90" s="15" t="s">
        <v>169</v>
      </c>
      <c r="AT90" s="15" t="s">
        <v>164</v>
      </c>
      <c r="AU90" s="15" t="s">
        <v>79</v>
      </c>
      <c r="AY90" s="15" t="s">
        <v>162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5" t="s">
        <v>77</v>
      </c>
      <c r="BK90" s="184">
        <f>ROUND(I90*H90,2)</f>
        <v>0</v>
      </c>
      <c r="BL90" s="15" t="s">
        <v>169</v>
      </c>
      <c r="BM90" s="15" t="s">
        <v>793</v>
      </c>
    </row>
    <row r="91" spans="2:65" s="1" customFormat="1" ht="19.5">
      <c r="B91" s="32"/>
      <c r="C91" s="33"/>
      <c r="D91" s="185" t="s">
        <v>171</v>
      </c>
      <c r="E91" s="33"/>
      <c r="F91" s="186" t="s">
        <v>357</v>
      </c>
      <c r="G91" s="33"/>
      <c r="H91" s="33"/>
      <c r="I91" s="101"/>
      <c r="J91" s="33"/>
      <c r="K91" s="33"/>
      <c r="L91" s="36"/>
      <c r="M91" s="187"/>
      <c r="N91" s="58"/>
      <c r="O91" s="58"/>
      <c r="P91" s="58"/>
      <c r="Q91" s="58"/>
      <c r="R91" s="58"/>
      <c r="S91" s="58"/>
      <c r="T91" s="59"/>
      <c r="AT91" s="15" t="s">
        <v>171</v>
      </c>
      <c r="AU91" s="15" t="s">
        <v>79</v>
      </c>
    </row>
    <row r="92" spans="2:65" s="1" customFormat="1" ht="16.5" customHeight="1">
      <c r="B92" s="32"/>
      <c r="C92" s="173" t="s">
        <v>169</v>
      </c>
      <c r="D92" s="173" t="s">
        <v>164</v>
      </c>
      <c r="E92" s="174" t="s">
        <v>362</v>
      </c>
      <c r="F92" s="175" t="s">
        <v>363</v>
      </c>
      <c r="G92" s="176" t="s">
        <v>180</v>
      </c>
      <c r="H92" s="177">
        <v>5</v>
      </c>
      <c r="I92" s="178"/>
      <c r="J92" s="179">
        <f>ROUND(I92*H92,2)</f>
        <v>0</v>
      </c>
      <c r="K92" s="175" t="s">
        <v>267</v>
      </c>
      <c r="L92" s="36"/>
      <c r="M92" s="180" t="s">
        <v>1</v>
      </c>
      <c r="N92" s="181" t="s">
        <v>40</v>
      </c>
      <c r="O92" s="58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AR92" s="15" t="s">
        <v>169</v>
      </c>
      <c r="AT92" s="15" t="s">
        <v>164</v>
      </c>
      <c r="AU92" s="15" t="s">
        <v>79</v>
      </c>
      <c r="AY92" s="15" t="s">
        <v>162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5" t="s">
        <v>77</v>
      </c>
      <c r="BK92" s="184">
        <f>ROUND(I92*H92,2)</f>
        <v>0</v>
      </c>
      <c r="BL92" s="15" t="s">
        <v>169</v>
      </c>
      <c r="BM92" s="15" t="s">
        <v>794</v>
      </c>
    </row>
    <row r="93" spans="2:65" s="1" customFormat="1" ht="19.5">
      <c r="B93" s="32"/>
      <c r="C93" s="33"/>
      <c r="D93" s="185" t="s">
        <v>171</v>
      </c>
      <c r="E93" s="33"/>
      <c r="F93" s="186" t="s">
        <v>365</v>
      </c>
      <c r="G93" s="33"/>
      <c r="H93" s="33"/>
      <c r="I93" s="101"/>
      <c r="J93" s="33"/>
      <c r="K93" s="33"/>
      <c r="L93" s="36"/>
      <c r="M93" s="187"/>
      <c r="N93" s="58"/>
      <c r="O93" s="58"/>
      <c r="P93" s="58"/>
      <c r="Q93" s="58"/>
      <c r="R93" s="58"/>
      <c r="S93" s="58"/>
      <c r="T93" s="59"/>
      <c r="AT93" s="15" t="s">
        <v>171</v>
      </c>
      <c r="AU93" s="15" t="s">
        <v>79</v>
      </c>
    </row>
    <row r="94" spans="2:65" s="1" customFormat="1" ht="16.5" customHeight="1">
      <c r="B94" s="32"/>
      <c r="C94" s="173" t="s">
        <v>187</v>
      </c>
      <c r="D94" s="173" t="s">
        <v>164</v>
      </c>
      <c r="E94" s="174" t="s">
        <v>366</v>
      </c>
      <c r="F94" s="175" t="s">
        <v>367</v>
      </c>
      <c r="G94" s="176" t="s">
        <v>180</v>
      </c>
      <c r="H94" s="177">
        <v>5</v>
      </c>
      <c r="I94" s="178"/>
      <c r="J94" s="179">
        <f>ROUND(I94*H94,2)</f>
        <v>0</v>
      </c>
      <c r="K94" s="175" t="s">
        <v>168</v>
      </c>
      <c r="L94" s="36"/>
      <c r="M94" s="180" t="s">
        <v>1</v>
      </c>
      <c r="N94" s="181" t="s">
        <v>40</v>
      </c>
      <c r="O94" s="58"/>
      <c r="P94" s="182">
        <f>O94*H94</f>
        <v>0</v>
      </c>
      <c r="Q94" s="182">
        <v>2.7E-4</v>
      </c>
      <c r="R94" s="182">
        <f>Q94*H94</f>
        <v>1.3500000000000001E-3</v>
      </c>
      <c r="S94" s="182">
        <v>0</v>
      </c>
      <c r="T94" s="183">
        <f>S94*H94</f>
        <v>0</v>
      </c>
      <c r="AR94" s="15" t="s">
        <v>169</v>
      </c>
      <c r="AT94" s="15" t="s">
        <v>164</v>
      </c>
      <c r="AU94" s="15" t="s">
        <v>79</v>
      </c>
      <c r="AY94" s="15" t="s">
        <v>162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5" t="s">
        <v>77</v>
      </c>
      <c r="BK94" s="184">
        <f>ROUND(I94*H94,2)</f>
        <v>0</v>
      </c>
      <c r="BL94" s="15" t="s">
        <v>169</v>
      </c>
      <c r="BM94" s="15" t="s">
        <v>795</v>
      </c>
    </row>
    <row r="95" spans="2:65" s="1" customFormat="1">
      <c r="B95" s="32"/>
      <c r="C95" s="33"/>
      <c r="D95" s="185" t="s">
        <v>171</v>
      </c>
      <c r="E95" s="33"/>
      <c r="F95" s="186" t="s">
        <v>369</v>
      </c>
      <c r="G95" s="33"/>
      <c r="H95" s="33"/>
      <c r="I95" s="101"/>
      <c r="J95" s="33"/>
      <c r="K95" s="33"/>
      <c r="L95" s="36"/>
      <c r="M95" s="187"/>
      <c r="N95" s="58"/>
      <c r="O95" s="58"/>
      <c r="P95" s="58"/>
      <c r="Q95" s="58"/>
      <c r="R95" s="58"/>
      <c r="S95" s="58"/>
      <c r="T95" s="59"/>
      <c r="AT95" s="15" t="s">
        <v>171</v>
      </c>
      <c r="AU95" s="15" t="s">
        <v>79</v>
      </c>
    </row>
    <row r="96" spans="2:65" s="1" customFormat="1" ht="16.5" customHeight="1">
      <c r="B96" s="32"/>
      <c r="C96" s="173" t="s">
        <v>192</v>
      </c>
      <c r="D96" s="173" t="s">
        <v>164</v>
      </c>
      <c r="E96" s="174" t="s">
        <v>372</v>
      </c>
      <c r="F96" s="175" t="s">
        <v>373</v>
      </c>
      <c r="G96" s="176" t="s">
        <v>180</v>
      </c>
      <c r="H96" s="177">
        <v>5</v>
      </c>
      <c r="I96" s="178"/>
      <c r="J96" s="179">
        <f>ROUND(I96*H96,2)</f>
        <v>0</v>
      </c>
      <c r="K96" s="175" t="s">
        <v>168</v>
      </c>
      <c r="L96" s="36"/>
      <c r="M96" s="180" t="s">
        <v>1</v>
      </c>
      <c r="N96" s="181" t="s">
        <v>40</v>
      </c>
      <c r="O96" s="58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AR96" s="15" t="s">
        <v>222</v>
      </c>
      <c r="AT96" s="15" t="s">
        <v>164</v>
      </c>
      <c r="AU96" s="15" t="s">
        <v>79</v>
      </c>
      <c r="AY96" s="15" t="s">
        <v>162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5" t="s">
        <v>77</v>
      </c>
      <c r="BK96" s="184">
        <f>ROUND(I96*H96,2)</f>
        <v>0</v>
      </c>
      <c r="BL96" s="15" t="s">
        <v>222</v>
      </c>
      <c r="BM96" s="15" t="s">
        <v>796</v>
      </c>
    </row>
    <row r="97" spans="2:65" s="1" customFormat="1" ht="19.5">
      <c r="B97" s="32"/>
      <c r="C97" s="33"/>
      <c r="D97" s="185" t="s">
        <v>171</v>
      </c>
      <c r="E97" s="33"/>
      <c r="F97" s="186" t="s">
        <v>375</v>
      </c>
      <c r="G97" s="33"/>
      <c r="H97" s="33"/>
      <c r="I97" s="101"/>
      <c r="J97" s="33"/>
      <c r="K97" s="33"/>
      <c r="L97" s="36"/>
      <c r="M97" s="187"/>
      <c r="N97" s="58"/>
      <c r="O97" s="58"/>
      <c r="P97" s="58"/>
      <c r="Q97" s="58"/>
      <c r="R97" s="58"/>
      <c r="S97" s="58"/>
      <c r="T97" s="59"/>
      <c r="AT97" s="15" t="s">
        <v>171</v>
      </c>
      <c r="AU97" s="15" t="s">
        <v>79</v>
      </c>
    </row>
    <row r="98" spans="2:65" s="1" customFormat="1" ht="16.5" customHeight="1">
      <c r="B98" s="32"/>
      <c r="C98" s="173" t="s">
        <v>197</v>
      </c>
      <c r="D98" s="173" t="s">
        <v>164</v>
      </c>
      <c r="E98" s="174" t="s">
        <v>377</v>
      </c>
      <c r="F98" s="175" t="s">
        <v>378</v>
      </c>
      <c r="G98" s="176" t="s">
        <v>238</v>
      </c>
      <c r="H98" s="177">
        <v>24</v>
      </c>
      <c r="I98" s="178"/>
      <c r="J98" s="179">
        <f>ROUND(I98*H98,2)</f>
        <v>0</v>
      </c>
      <c r="K98" s="175" t="s">
        <v>168</v>
      </c>
      <c r="L98" s="36"/>
      <c r="M98" s="180" t="s">
        <v>1</v>
      </c>
      <c r="N98" s="181" t="s">
        <v>40</v>
      </c>
      <c r="O98" s="58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AR98" s="15" t="s">
        <v>169</v>
      </c>
      <c r="AT98" s="15" t="s">
        <v>164</v>
      </c>
      <c r="AU98" s="15" t="s">
        <v>79</v>
      </c>
      <c r="AY98" s="15" t="s">
        <v>162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5" t="s">
        <v>77</v>
      </c>
      <c r="BK98" s="184">
        <f>ROUND(I98*H98,2)</f>
        <v>0</v>
      </c>
      <c r="BL98" s="15" t="s">
        <v>169</v>
      </c>
      <c r="BM98" s="15" t="s">
        <v>797</v>
      </c>
    </row>
    <row r="99" spans="2:65" s="1" customFormat="1" ht="19.5">
      <c r="B99" s="32"/>
      <c r="C99" s="33"/>
      <c r="D99" s="185" t="s">
        <v>171</v>
      </c>
      <c r="E99" s="33"/>
      <c r="F99" s="186" t="s">
        <v>380</v>
      </c>
      <c r="G99" s="33"/>
      <c r="H99" s="33"/>
      <c r="I99" s="101"/>
      <c r="J99" s="33"/>
      <c r="K99" s="33"/>
      <c r="L99" s="36"/>
      <c r="M99" s="187"/>
      <c r="N99" s="58"/>
      <c r="O99" s="58"/>
      <c r="P99" s="58"/>
      <c r="Q99" s="58"/>
      <c r="R99" s="58"/>
      <c r="S99" s="58"/>
      <c r="T99" s="59"/>
      <c r="AT99" s="15" t="s">
        <v>171</v>
      </c>
      <c r="AU99" s="15" t="s">
        <v>79</v>
      </c>
    </row>
    <row r="100" spans="2:65" s="11" customFormat="1">
      <c r="B100" s="188"/>
      <c r="C100" s="189"/>
      <c r="D100" s="185" t="s">
        <v>241</v>
      </c>
      <c r="E100" s="190" t="s">
        <v>1</v>
      </c>
      <c r="F100" s="191" t="s">
        <v>798</v>
      </c>
      <c r="G100" s="189"/>
      <c r="H100" s="192">
        <v>24</v>
      </c>
      <c r="I100" s="193"/>
      <c r="J100" s="189"/>
      <c r="K100" s="189"/>
      <c r="L100" s="194"/>
      <c r="M100" s="195"/>
      <c r="N100" s="196"/>
      <c r="O100" s="196"/>
      <c r="P100" s="196"/>
      <c r="Q100" s="196"/>
      <c r="R100" s="196"/>
      <c r="S100" s="196"/>
      <c r="T100" s="197"/>
      <c r="AT100" s="198" t="s">
        <v>241</v>
      </c>
      <c r="AU100" s="198" t="s">
        <v>79</v>
      </c>
      <c r="AV100" s="11" t="s">
        <v>79</v>
      </c>
      <c r="AW100" s="11" t="s">
        <v>31</v>
      </c>
      <c r="AX100" s="11" t="s">
        <v>77</v>
      </c>
      <c r="AY100" s="198" t="s">
        <v>162</v>
      </c>
    </row>
    <row r="101" spans="2:65" s="10" customFormat="1" ht="20.85" customHeight="1">
      <c r="B101" s="157"/>
      <c r="C101" s="158"/>
      <c r="D101" s="159" t="s">
        <v>68</v>
      </c>
      <c r="E101" s="171" t="s">
        <v>177</v>
      </c>
      <c r="F101" s="171" t="s">
        <v>253</v>
      </c>
      <c r="G101" s="158"/>
      <c r="H101" s="158"/>
      <c r="I101" s="161"/>
      <c r="J101" s="172">
        <f>BK101</f>
        <v>0</v>
      </c>
      <c r="K101" s="158"/>
      <c r="L101" s="163"/>
      <c r="M101" s="164"/>
      <c r="N101" s="165"/>
      <c r="O101" s="165"/>
      <c r="P101" s="166">
        <f>SUM(P102:P116)</f>
        <v>0</v>
      </c>
      <c r="Q101" s="165"/>
      <c r="R101" s="166">
        <f>SUM(R102:R116)</f>
        <v>37.952567999999999</v>
      </c>
      <c r="S101" s="165"/>
      <c r="T101" s="167">
        <f>SUM(T102:T116)</f>
        <v>0</v>
      </c>
      <c r="AR101" s="168" t="s">
        <v>77</v>
      </c>
      <c r="AT101" s="169" t="s">
        <v>68</v>
      </c>
      <c r="AU101" s="169" t="s">
        <v>79</v>
      </c>
      <c r="AY101" s="168" t="s">
        <v>162</v>
      </c>
      <c r="BK101" s="170">
        <f>SUM(BK102:BK116)</f>
        <v>0</v>
      </c>
    </row>
    <row r="102" spans="2:65" s="1" customFormat="1" ht="16.5" customHeight="1">
      <c r="B102" s="32"/>
      <c r="C102" s="173" t="s">
        <v>202</v>
      </c>
      <c r="D102" s="173" t="s">
        <v>164</v>
      </c>
      <c r="E102" s="174" t="s">
        <v>259</v>
      </c>
      <c r="F102" s="175" t="s">
        <v>260</v>
      </c>
      <c r="G102" s="176" t="s">
        <v>167</v>
      </c>
      <c r="H102" s="177">
        <v>18</v>
      </c>
      <c r="I102" s="178"/>
      <c r="J102" s="179">
        <f>ROUND(I102*H102,2)</f>
        <v>0</v>
      </c>
      <c r="K102" s="175" t="s">
        <v>168</v>
      </c>
      <c r="L102" s="36"/>
      <c r="M102" s="180" t="s">
        <v>1</v>
      </c>
      <c r="N102" s="181" t="s">
        <v>40</v>
      </c>
      <c r="O102" s="58"/>
      <c r="P102" s="182">
        <f>O102*H102</f>
        <v>0</v>
      </c>
      <c r="Q102" s="182">
        <v>1.1152599999999999</v>
      </c>
      <c r="R102" s="182">
        <f>Q102*H102</f>
        <v>20.074679999999997</v>
      </c>
      <c r="S102" s="182">
        <v>0</v>
      </c>
      <c r="T102" s="183">
        <f>S102*H102</f>
        <v>0</v>
      </c>
      <c r="AR102" s="15" t="s">
        <v>169</v>
      </c>
      <c r="AT102" s="15" t="s">
        <v>164</v>
      </c>
      <c r="AU102" s="15" t="s">
        <v>177</v>
      </c>
      <c r="AY102" s="15" t="s">
        <v>162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5" t="s">
        <v>77</v>
      </c>
      <c r="BK102" s="184">
        <f>ROUND(I102*H102,2)</f>
        <v>0</v>
      </c>
      <c r="BL102" s="15" t="s">
        <v>169</v>
      </c>
      <c r="BM102" s="15" t="s">
        <v>799</v>
      </c>
    </row>
    <row r="103" spans="2:65" s="1" customFormat="1" ht="19.5">
      <c r="B103" s="32"/>
      <c r="C103" s="33"/>
      <c r="D103" s="185" t="s">
        <v>171</v>
      </c>
      <c r="E103" s="33"/>
      <c r="F103" s="186" t="s">
        <v>262</v>
      </c>
      <c r="G103" s="33"/>
      <c r="H103" s="33"/>
      <c r="I103" s="101"/>
      <c r="J103" s="33"/>
      <c r="K103" s="33"/>
      <c r="L103" s="36"/>
      <c r="M103" s="187"/>
      <c r="N103" s="58"/>
      <c r="O103" s="58"/>
      <c r="P103" s="58"/>
      <c r="Q103" s="58"/>
      <c r="R103" s="58"/>
      <c r="S103" s="58"/>
      <c r="T103" s="59"/>
      <c r="AT103" s="15" t="s">
        <v>171</v>
      </c>
      <c r="AU103" s="15" t="s">
        <v>177</v>
      </c>
    </row>
    <row r="104" spans="2:65" s="11" customFormat="1">
      <c r="B104" s="188"/>
      <c r="C104" s="189"/>
      <c r="D104" s="185" t="s">
        <v>241</v>
      </c>
      <c r="E104" s="190" t="s">
        <v>1</v>
      </c>
      <c r="F104" s="191" t="s">
        <v>800</v>
      </c>
      <c r="G104" s="189"/>
      <c r="H104" s="192">
        <v>18</v>
      </c>
      <c r="I104" s="193"/>
      <c r="J104" s="189"/>
      <c r="K104" s="189"/>
      <c r="L104" s="194"/>
      <c r="M104" s="195"/>
      <c r="N104" s="196"/>
      <c r="O104" s="196"/>
      <c r="P104" s="196"/>
      <c r="Q104" s="196"/>
      <c r="R104" s="196"/>
      <c r="S104" s="196"/>
      <c r="T104" s="197"/>
      <c r="AT104" s="198" t="s">
        <v>241</v>
      </c>
      <c r="AU104" s="198" t="s">
        <v>177</v>
      </c>
      <c r="AV104" s="11" t="s">
        <v>79</v>
      </c>
      <c r="AW104" s="11" t="s">
        <v>31</v>
      </c>
      <c r="AX104" s="11" t="s">
        <v>77</v>
      </c>
      <c r="AY104" s="198" t="s">
        <v>162</v>
      </c>
    </row>
    <row r="105" spans="2:65" s="1" customFormat="1" ht="16.5" customHeight="1">
      <c r="B105" s="32"/>
      <c r="C105" s="173" t="s">
        <v>207</v>
      </c>
      <c r="D105" s="173" t="s">
        <v>164</v>
      </c>
      <c r="E105" s="174" t="s">
        <v>265</v>
      </c>
      <c r="F105" s="175" t="s">
        <v>266</v>
      </c>
      <c r="G105" s="176" t="s">
        <v>167</v>
      </c>
      <c r="H105" s="177">
        <v>309.12</v>
      </c>
      <c r="I105" s="178"/>
      <c r="J105" s="179">
        <f>ROUND(I105*H105,2)</f>
        <v>0</v>
      </c>
      <c r="K105" s="175" t="s">
        <v>267</v>
      </c>
      <c r="L105" s="36"/>
      <c r="M105" s="180" t="s">
        <v>1</v>
      </c>
      <c r="N105" s="181" t="s">
        <v>40</v>
      </c>
      <c r="O105" s="58"/>
      <c r="P105" s="182">
        <f>O105*H105</f>
        <v>0</v>
      </c>
      <c r="Q105" s="182">
        <v>3.9899999999999998E-2</v>
      </c>
      <c r="R105" s="182">
        <f>Q105*H105</f>
        <v>12.333888</v>
      </c>
      <c r="S105" s="182">
        <v>0</v>
      </c>
      <c r="T105" s="183">
        <f>S105*H105</f>
        <v>0</v>
      </c>
      <c r="AR105" s="15" t="s">
        <v>169</v>
      </c>
      <c r="AT105" s="15" t="s">
        <v>164</v>
      </c>
      <c r="AU105" s="15" t="s">
        <v>177</v>
      </c>
      <c r="AY105" s="15" t="s">
        <v>162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5" t="s">
        <v>77</v>
      </c>
      <c r="BK105" s="184">
        <f>ROUND(I105*H105,2)</f>
        <v>0</v>
      </c>
      <c r="BL105" s="15" t="s">
        <v>169</v>
      </c>
      <c r="BM105" s="15" t="s">
        <v>801</v>
      </c>
    </row>
    <row r="106" spans="2:65" s="1" customFormat="1" ht="19.5">
      <c r="B106" s="32"/>
      <c r="C106" s="33"/>
      <c r="D106" s="185" t="s">
        <v>171</v>
      </c>
      <c r="E106" s="33"/>
      <c r="F106" s="186" t="s">
        <v>269</v>
      </c>
      <c r="G106" s="33"/>
      <c r="H106" s="33"/>
      <c r="I106" s="101"/>
      <c r="J106" s="33"/>
      <c r="K106" s="33"/>
      <c r="L106" s="36"/>
      <c r="M106" s="187"/>
      <c r="N106" s="58"/>
      <c r="O106" s="58"/>
      <c r="P106" s="58"/>
      <c r="Q106" s="58"/>
      <c r="R106" s="58"/>
      <c r="S106" s="58"/>
      <c r="T106" s="59"/>
      <c r="AT106" s="15" t="s">
        <v>171</v>
      </c>
      <c r="AU106" s="15" t="s">
        <v>177</v>
      </c>
    </row>
    <row r="107" spans="2:65" s="11" customFormat="1">
      <c r="B107" s="188"/>
      <c r="C107" s="189"/>
      <c r="D107" s="185" t="s">
        <v>241</v>
      </c>
      <c r="E107" s="190" t="s">
        <v>1</v>
      </c>
      <c r="F107" s="191" t="s">
        <v>802</v>
      </c>
      <c r="G107" s="189"/>
      <c r="H107" s="192">
        <v>137.76</v>
      </c>
      <c r="I107" s="193"/>
      <c r="J107" s="189"/>
      <c r="K107" s="189"/>
      <c r="L107" s="194"/>
      <c r="M107" s="195"/>
      <c r="N107" s="196"/>
      <c r="O107" s="196"/>
      <c r="P107" s="196"/>
      <c r="Q107" s="196"/>
      <c r="R107" s="196"/>
      <c r="S107" s="196"/>
      <c r="T107" s="197"/>
      <c r="AT107" s="198" t="s">
        <v>241</v>
      </c>
      <c r="AU107" s="198" t="s">
        <v>177</v>
      </c>
      <c r="AV107" s="11" t="s">
        <v>79</v>
      </c>
      <c r="AW107" s="11" t="s">
        <v>31</v>
      </c>
      <c r="AX107" s="11" t="s">
        <v>69</v>
      </c>
      <c r="AY107" s="198" t="s">
        <v>162</v>
      </c>
    </row>
    <row r="108" spans="2:65" s="11" customFormat="1">
      <c r="B108" s="188"/>
      <c r="C108" s="189"/>
      <c r="D108" s="185" t="s">
        <v>241</v>
      </c>
      <c r="E108" s="190" t="s">
        <v>1</v>
      </c>
      <c r="F108" s="191" t="s">
        <v>803</v>
      </c>
      <c r="G108" s="189"/>
      <c r="H108" s="192">
        <v>171.36</v>
      </c>
      <c r="I108" s="193"/>
      <c r="J108" s="189"/>
      <c r="K108" s="189"/>
      <c r="L108" s="194"/>
      <c r="M108" s="195"/>
      <c r="N108" s="196"/>
      <c r="O108" s="196"/>
      <c r="P108" s="196"/>
      <c r="Q108" s="196"/>
      <c r="R108" s="196"/>
      <c r="S108" s="196"/>
      <c r="T108" s="197"/>
      <c r="AT108" s="198" t="s">
        <v>241</v>
      </c>
      <c r="AU108" s="198" t="s">
        <v>177</v>
      </c>
      <c r="AV108" s="11" t="s">
        <v>79</v>
      </c>
      <c r="AW108" s="11" t="s">
        <v>31</v>
      </c>
      <c r="AX108" s="11" t="s">
        <v>69</v>
      </c>
      <c r="AY108" s="198" t="s">
        <v>162</v>
      </c>
    </row>
    <row r="109" spans="2:65" s="12" customFormat="1">
      <c r="B109" s="209"/>
      <c r="C109" s="210"/>
      <c r="D109" s="185" t="s">
        <v>241</v>
      </c>
      <c r="E109" s="211" t="s">
        <v>1</v>
      </c>
      <c r="F109" s="212" t="s">
        <v>272</v>
      </c>
      <c r="G109" s="210"/>
      <c r="H109" s="213">
        <v>309.12</v>
      </c>
      <c r="I109" s="214"/>
      <c r="J109" s="210"/>
      <c r="K109" s="210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241</v>
      </c>
      <c r="AU109" s="219" t="s">
        <v>177</v>
      </c>
      <c r="AV109" s="12" t="s">
        <v>169</v>
      </c>
      <c r="AW109" s="12" t="s">
        <v>31</v>
      </c>
      <c r="AX109" s="12" t="s">
        <v>77</v>
      </c>
      <c r="AY109" s="219" t="s">
        <v>162</v>
      </c>
    </row>
    <row r="110" spans="2:65" s="1" customFormat="1" ht="16.5" customHeight="1">
      <c r="B110" s="32"/>
      <c r="C110" s="173" t="s">
        <v>104</v>
      </c>
      <c r="D110" s="173" t="s">
        <v>164</v>
      </c>
      <c r="E110" s="174" t="s">
        <v>273</v>
      </c>
      <c r="F110" s="175" t="s">
        <v>274</v>
      </c>
      <c r="G110" s="176" t="s">
        <v>167</v>
      </c>
      <c r="H110" s="177">
        <v>910.8</v>
      </c>
      <c r="I110" s="178"/>
      <c r="J110" s="179">
        <f>ROUND(I110*H110,2)</f>
        <v>0</v>
      </c>
      <c r="K110" s="175" t="s">
        <v>168</v>
      </c>
      <c r="L110" s="36"/>
      <c r="M110" s="180" t="s">
        <v>1</v>
      </c>
      <c r="N110" s="181" t="s">
        <v>40</v>
      </c>
      <c r="O110" s="58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AR110" s="15" t="s">
        <v>169</v>
      </c>
      <c r="AT110" s="15" t="s">
        <v>164</v>
      </c>
      <c r="AU110" s="15" t="s">
        <v>177</v>
      </c>
      <c r="AY110" s="15" t="s">
        <v>162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5" t="s">
        <v>77</v>
      </c>
      <c r="BK110" s="184">
        <f>ROUND(I110*H110,2)</f>
        <v>0</v>
      </c>
      <c r="BL110" s="15" t="s">
        <v>169</v>
      </c>
      <c r="BM110" s="15" t="s">
        <v>804</v>
      </c>
    </row>
    <row r="111" spans="2:65" s="1" customFormat="1">
      <c r="B111" s="32"/>
      <c r="C111" s="33"/>
      <c r="D111" s="185" t="s">
        <v>171</v>
      </c>
      <c r="E111" s="33"/>
      <c r="F111" s="186" t="s">
        <v>276</v>
      </c>
      <c r="G111" s="33"/>
      <c r="H111" s="33"/>
      <c r="I111" s="101"/>
      <c r="J111" s="33"/>
      <c r="K111" s="33"/>
      <c r="L111" s="36"/>
      <c r="M111" s="187"/>
      <c r="N111" s="58"/>
      <c r="O111" s="58"/>
      <c r="P111" s="58"/>
      <c r="Q111" s="58"/>
      <c r="R111" s="58"/>
      <c r="S111" s="58"/>
      <c r="T111" s="59"/>
      <c r="AT111" s="15" t="s">
        <v>171</v>
      </c>
      <c r="AU111" s="15" t="s">
        <v>177</v>
      </c>
    </row>
    <row r="112" spans="2:65" s="11" customFormat="1">
      <c r="B112" s="188"/>
      <c r="C112" s="189"/>
      <c r="D112" s="185" t="s">
        <v>241</v>
      </c>
      <c r="E112" s="190" t="s">
        <v>1</v>
      </c>
      <c r="F112" s="191" t="s">
        <v>805</v>
      </c>
      <c r="G112" s="189"/>
      <c r="H112" s="192">
        <v>405.9</v>
      </c>
      <c r="I112" s="193"/>
      <c r="J112" s="189"/>
      <c r="K112" s="189"/>
      <c r="L112" s="194"/>
      <c r="M112" s="195"/>
      <c r="N112" s="196"/>
      <c r="O112" s="196"/>
      <c r="P112" s="196"/>
      <c r="Q112" s="196"/>
      <c r="R112" s="196"/>
      <c r="S112" s="196"/>
      <c r="T112" s="197"/>
      <c r="AT112" s="198" t="s">
        <v>241</v>
      </c>
      <c r="AU112" s="198" t="s">
        <v>177</v>
      </c>
      <c r="AV112" s="11" t="s">
        <v>79</v>
      </c>
      <c r="AW112" s="11" t="s">
        <v>31</v>
      </c>
      <c r="AX112" s="11" t="s">
        <v>69</v>
      </c>
      <c r="AY112" s="198" t="s">
        <v>162</v>
      </c>
    </row>
    <row r="113" spans="2:65" s="11" customFormat="1">
      <c r="B113" s="188"/>
      <c r="C113" s="189"/>
      <c r="D113" s="185" t="s">
        <v>241</v>
      </c>
      <c r="E113" s="190" t="s">
        <v>1</v>
      </c>
      <c r="F113" s="191" t="s">
        <v>806</v>
      </c>
      <c r="G113" s="189"/>
      <c r="H113" s="192">
        <v>504.9</v>
      </c>
      <c r="I113" s="193"/>
      <c r="J113" s="189"/>
      <c r="K113" s="189"/>
      <c r="L113" s="194"/>
      <c r="M113" s="195"/>
      <c r="N113" s="196"/>
      <c r="O113" s="196"/>
      <c r="P113" s="196"/>
      <c r="Q113" s="196"/>
      <c r="R113" s="196"/>
      <c r="S113" s="196"/>
      <c r="T113" s="197"/>
      <c r="AT113" s="198" t="s">
        <v>241</v>
      </c>
      <c r="AU113" s="198" t="s">
        <v>177</v>
      </c>
      <c r="AV113" s="11" t="s">
        <v>79</v>
      </c>
      <c r="AW113" s="11" t="s">
        <v>31</v>
      </c>
      <c r="AX113" s="11" t="s">
        <v>69</v>
      </c>
      <c r="AY113" s="198" t="s">
        <v>162</v>
      </c>
    </row>
    <row r="114" spans="2:65" s="12" customFormat="1">
      <c r="B114" s="209"/>
      <c r="C114" s="210"/>
      <c r="D114" s="185" t="s">
        <v>241</v>
      </c>
      <c r="E114" s="211" t="s">
        <v>1</v>
      </c>
      <c r="F114" s="212" t="s">
        <v>272</v>
      </c>
      <c r="G114" s="210"/>
      <c r="H114" s="213">
        <v>910.8</v>
      </c>
      <c r="I114" s="214"/>
      <c r="J114" s="210"/>
      <c r="K114" s="210"/>
      <c r="L114" s="215"/>
      <c r="M114" s="216"/>
      <c r="N114" s="217"/>
      <c r="O114" s="217"/>
      <c r="P114" s="217"/>
      <c r="Q114" s="217"/>
      <c r="R114" s="217"/>
      <c r="S114" s="217"/>
      <c r="T114" s="218"/>
      <c r="AT114" s="219" t="s">
        <v>241</v>
      </c>
      <c r="AU114" s="219" t="s">
        <v>177</v>
      </c>
      <c r="AV114" s="12" t="s">
        <v>169</v>
      </c>
      <c r="AW114" s="12" t="s">
        <v>31</v>
      </c>
      <c r="AX114" s="12" t="s">
        <v>77</v>
      </c>
      <c r="AY114" s="219" t="s">
        <v>162</v>
      </c>
    </row>
    <row r="115" spans="2:65" s="1" customFormat="1" ht="16.5" customHeight="1">
      <c r="B115" s="32"/>
      <c r="C115" s="173" t="s">
        <v>107</v>
      </c>
      <c r="D115" s="173" t="s">
        <v>164</v>
      </c>
      <c r="E115" s="174" t="s">
        <v>400</v>
      </c>
      <c r="F115" s="175" t="s">
        <v>401</v>
      </c>
      <c r="G115" s="176" t="s">
        <v>238</v>
      </c>
      <c r="H115" s="177">
        <v>3</v>
      </c>
      <c r="I115" s="178"/>
      <c r="J115" s="179">
        <f>ROUND(I115*H115,2)</f>
        <v>0</v>
      </c>
      <c r="K115" s="175" t="s">
        <v>168</v>
      </c>
      <c r="L115" s="36"/>
      <c r="M115" s="180" t="s">
        <v>1</v>
      </c>
      <c r="N115" s="181" t="s">
        <v>40</v>
      </c>
      <c r="O115" s="58"/>
      <c r="P115" s="182">
        <f>O115*H115</f>
        <v>0</v>
      </c>
      <c r="Q115" s="182">
        <v>1.8480000000000001</v>
      </c>
      <c r="R115" s="182">
        <f>Q115*H115</f>
        <v>5.5440000000000005</v>
      </c>
      <c r="S115" s="182">
        <v>0</v>
      </c>
      <c r="T115" s="183">
        <f>S115*H115</f>
        <v>0</v>
      </c>
      <c r="AR115" s="15" t="s">
        <v>169</v>
      </c>
      <c r="AT115" s="15" t="s">
        <v>164</v>
      </c>
      <c r="AU115" s="15" t="s">
        <v>177</v>
      </c>
      <c r="AY115" s="15" t="s">
        <v>162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5" t="s">
        <v>77</v>
      </c>
      <c r="BK115" s="184">
        <f>ROUND(I115*H115,2)</f>
        <v>0</v>
      </c>
      <c r="BL115" s="15" t="s">
        <v>169</v>
      </c>
      <c r="BM115" s="15" t="s">
        <v>807</v>
      </c>
    </row>
    <row r="116" spans="2:65" s="1" customFormat="1" ht="19.5">
      <c r="B116" s="32"/>
      <c r="C116" s="33"/>
      <c r="D116" s="185" t="s">
        <v>171</v>
      </c>
      <c r="E116" s="33"/>
      <c r="F116" s="186" t="s">
        <v>403</v>
      </c>
      <c r="G116" s="33"/>
      <c r="H116" s="33"/>
      <c r="I116" s="101"/>
      <c r="J116" s="33"/>
      <c r="K116" s="33"/>
      <c r="L116" s="36"/>
      <c r="M116" s="187"/>
      <c r="N116" s="58"/>
      <c r="O116" s="58"/>
      <c r="P116" s="58"/>
      <c r="Q116" s="58"/>
      <c r="R116" s="58"/>
      <c r="S116" s="58"/>
      <c r="T116" s="59"/>
      <c r="AT116" s="15" t="s">
        <v>171</v>
      </c>
      <c r="AU116" s="15" t="s">
        <v>177</v>
      </c>
    </row>
    <row r="117" spans="2:65" s="10" customFormat="1" ht="22.9" customHeight="1">
      <c r="B117" s="157"/>
      <c r="C117" s="158"/>
      <c r="D117" s="159" t="s">
        <v>68</v>
      </c>
      <c r="E117" s="171" t="s">
        <v>169</v>
      </c>
      <c r="F117" s="171" t="s">
        <v>320</v>
      </c>
      <c r="G117" s="158"/>
      <c r="H117" s="158"/>
      <c r="I117" s="161"/>
      <c r="J117" s="172">
        <f>BK117</f>
        <v>0</v>
      </c>
      <c r="K117" s="158"/>
      <c r="L117" s="163"/>
      <c r="M117" s="164"/>
      <c r="N117" s="165"/>
      <c r="O117" s="165"/>
      <c r="P117" s="166">
        <f>SUM(P118:P122)</f>
        <v>0</v>
      </c>
      <c r="Q117" s="165"/>
      <c r="R117" s="166">
        <f>SUM(R118:R122)</f>
        <v>58.785792000000001</v>
      </c>
      <c r="S117" s="165"/>
      <c r="T117" s="167">
        <f>SUM(T118:T122)</f>
        <v>0</v>
      </c>
      <c r="AR117" s="168" t="s">
        <v>77</v>
      </c>
      <c r="AT117" s="169" t="s">
        <v>68</v>
      </c>
      <c r="AU117" s="169" t="s">
        <v>77</v>
      </c>
      <c r="AY117" s="168" t="s">
        <v>162</v>
      </c>
      <c r="BK117" s="170">
        <f>SUM(BK118:BK122)</f>
        <v>0</v>
      </c>
    </row>
    <row r="118" spans="2:65" s="1" customFormat="1" ht="16.5" customHeight="1">
      <c r="B118" s="32"/>
      <c r="C118" s="173" t="s">
        <v>110</v>
      </c>
      <c r="D118" s="173" t="s">
        <v>164</v>
      </c>
      <c r="E118" s="174" t="s">
        <v>451</v>
      </c>
      <c r="F118" s="175" t="s">
        <v>452</v>
      </c>
      <c r="G118" s="176" t="s">
        <v>238</v>
      </c>
      <c r="H118" s="177">
        <v>29.44</v>
      </c>
      <c r="I118" s="178"/>
      <c r="J118" s="179">
        <f>ROUND(I118*H118,2)</f>
        <v>0</v>
      </c>
      <c r="K118" s="175" t="s">
        <v>168</v>
      </c>
      <c r="L118" s="36"/>
      <c r="M118" s="180" t="s">
        <v>1</v>
      </c>
      <c r="N118" s="181" t="s">
        <v>40</v>
      </c>
      <c r="O118" s="58"/>
      <c r="P118" s="182">
        <f>O118*H118</f>
        <v>0</v>
      </c>
      <c r="Q118" s="182">
        <v>1.9967999999999999</v>
      </c>
      <c r="R118" s="182">
        <f>Q118*H118</f>
        <v>58.785792000000001</v>
      </c>
      <c r="S118" s="182">
        <v>0</v>
      </c>
      <c r="T118" s="183">
        <f>S118*H118</f>
        <v>0</v>
      </c>
      <c r="AR118" s="15" t="s">
        <v>169</v>
      </c>
      <c r="AT118" s="15" t="s">
        <v>164</v>
      </c>
      <c r="AU118" s="15" t="s">
        <v>79</v>
      </c>
      <c r="AY118" s="15" t="s">
        <v>162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5" t="s">
        <v>77</v>
      </c>
      <c r="BK118" s="184">
        <f>ROUND(I118*H118,2)</f>
        <v>0</v>
      </c>
      <c r="BL118" s="15" t="s">
        <v>169</v>
      </c>
      <c r="BM118" s="15" t="s">
        <v>808</v>
      </c>
    </row>
    <row r="119" spans="2:65" s="1" customFormat="1">
      <c r="B119" s="32"/>
      <c r="C119" s="33"/>
      <c r="D119" s="185" t="s">
        <v>171</v>
      </c>
      <c r="E119" s="33"/>
      <c r="F119" s="186" t="s">
        <v>454</v>
      </c>
      <c r="G119" s="33"/>
      <c r="H119" s="33"/>
      <c r="I119" s="101"/>
      <c r="J119" s="33"/>
      <c r="K119" s="33"/>
      <c r="L119" s="36"/>
      <c r="M119" s="187"/>
      <c r="N119" s="58"/>
      <c r="O119" s="58"/>
      <c r="P119" s="58"/>
      <c r="Q119" s="58"/>
      <c r="R119" s="58"/>
      <c r="S119" s="58"/>
      <c r="T119" s="59"/>
      <c r="AT119" s="15" t="s">
        <v>171</v>
      </c>
      <c r="AU119" s="15" t="s">
        <v>79</v>
      </c>
    </row>
    <row r="120" spans="2:65" s="11" customFormat="1">
      <c r="B120" s="188"/>
      <c r="C120" s="189"/>
      <c r="D120" s="185" t="s">
        <v>241</v>
      </c>
      <c r="E120" s="190" t="s">
        <v>1</v>
      </c>
      <c r="F120" s="191" t="s">
        <v>809</v>
      </c>
      <c r="G120" s="189"/>
      <c r="H120" s="192">
        <v>29.44</v>
      </c>
      <c r="I120" s="193"/>
      <c r="J120" s="189"/>
      <c r="K120" s="189"/>
      <c r="L120" s="194"/>
      <c r="M120" s="195"/>
      <c r="N120" s="196"/>
      <c r="O120" s="196"/>
      <c r="P120" s="196"/>
      <c r="Q120" s="196"/>
      <c r="R120" s="196"/>
      <c r="S120" s="196"/>
      <c r="T120" s="197"/>
      <c r="AT120" s="198" t="s">
        <v>241</v>
      </c>
      <c r="AU120" s="198" t="s">
        <v>79</v>
      </c>
      <c r="AV120" s="11" t="s">
        <v>79</v>
      </c>
      <c r="AW120" s="11" t="s">
        <v>31</v>
      </c>
      <c r="AX120" s="11" t="s">
        <v>77</v>
      </c>
      <c r="AY120" s="198" t="s">
        <v>162</v>
      </c>
    </row>
    <row r="121" spans="2:65" s="1" customFormat="1" ht="16.5" customHeight="1">
      <c r="B121" s="32"/>
      <c r="C121" s="173" t="s">
        <v>113</v>
      </c>
      <c r="D121" s="173" t="s">
        <v>164</v>
      </c>
      <c r="E121" s="174" t="s">
        <v>334</v>
      </c>
      <c r="F121" s="175" t="s">
        <v>335</v>
      </c>
      <c r="G121" s="176" t="s">
        <v>303</v>
      </c>
      <c r="H121" s="177">
        <v>96.74</v>
      </c>
      <c r="I121" s="178"/>
      <c r="J121" s="179">
        <f>ROUND(I121*H121,2)</f>
        <v>0</v>
      </c>
      <c r="K121" s="175" t="s">
        <v>168</v>
      </c>
      <c r="L121" s="36"/>
      <c r="M121" s="180" t="s">
        <v>1</v>
      </c>
      <c r="N121" s="181" t="s">
        <v>40</v>
      </c>
      <c r="O121" s="58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AR121" s="15" t="s">
        <v>169</v>
      </c>
      <c r="AT121" s="15" t="s">
        <v>164</v>
      </c>
      <c r="AU121" s="15" t="s">
        <v>79</v>
      </c>
      <c r="AY121" s="15" t="s">
        <v>162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5" t="s">
        <v>77</v>
      </c>
      <c r="BK121" s="184">
        <f>ROUND(I121*H121,2)</f>
        <v>0</v>
      </c>
      <c r="BL121" s="15" t="s">
        <v>169</v>
      </c>
      <c r="BM121" s="15" t="s">
        <v>810</v>
      </c>
    </row>
    <row r="122" spans="2:65" s="1" customFormat="1">
      <c r="B122" s="32"/>
      <c r="C122" s="33"/>
      <c r="D122" s="185" t="s">
        <v>171</v>
      </c>
      <c r="E122" s="33"/>
      <c r="F122" s="186" t="s">
        <v>337</v>
      </c>
      <c r="G122" s="33"/>
      <c r="H122" s="33"/>
      <c r="I122" s="101"/>
      <c r="J122" s="33"/>
      <c r="K122" s="33"/>
      <c r="L122" s="36"/>
      <c r="M122" s="233"/>
      <c r="N122" s="234"/>
      <c r="O122" s="234"/>
      <c r="P122" s="234"/>
      <c r="Q122" s="234"/>
      <c r="R122" s="234"/>
      <c r="S122" s="234"/>
      <c r="T122" s="235"/>
      <c r="AT122" s="15" t="s">
        <v>171</v>
      </c>
      <c r="AU122" s="15" t="s">
        <v>79</v>
      </c>
    </row>
    <row r="123" spans="2:65" s="1" customFormat="1" ht="6.95" customHeight="1">
      <c r="B123" s="44"/>
      <c r="C123" s="45"/>
      <c r="D123" s="45"/>
      <c r="E123" s="45"/>
      <c r="F123" s="45"/>
      <c r="G123" s="45"/>
      <c r="H123" s="45"/>
      <c r="I123" s="123"/>
      <c r="J123" s="45"/>
      <c r="K123" s="45"/>
      <c r="L123" s="36"/>
    </row>
  </sheetData>
  <sheetProtection algorithmName="SHA-512" hashValue="3E9n32gIj2dcXLOjayPVB86qAjto6RHYI4hqGNPAGlqbUVwgLNMCAUZ0wuSI2pUxpV8tk6Y5o8yOBi0JaV6dIw==" saltValue="5ANFgG1bJ+nLwQGZHysmbHVRX0YJ5KXvTA9vpetgaeMO9VjUEOYjpsggqeHTfTl+p7xQCTx4MG3r9QkYEjtP3w==" spinCount="100000" sheet="1" objects="1" scenarios="1" formatColumns="0" formatRows="0" autoFilter="0"/>
  <autoFilter ref="C82:K122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8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5" t="s">
        <v>120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133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1" t="str">
        <f>'Rekapitulace stavby'!K6</f>
        <v>Bratřejovka, km 3,190-6,271, oprava stupňů a opevnění toku</v>
      </c>
      <c r="F7" s="282"/>
      <c r="G7" s="282"/>
      <c r="H7" s="282"/>
      <c r="L7" s="18"/>
    </row>
    <row r="8" spans="2:46" s="1" customFormat="1" ht="12" customHeight="1">
      <c r="B8" s="36"/>
      <c r="D8" s="100" t="s">
        <v>134</v>
      </c>
      <c r="I8" s="101"/>
      <c r="L8" s="36"/>
    </row>
    <row r="9" spans="2:46" s="1" customFormat="1" ht="36.950000000000003" customHeight="1">
      <c r="B9" s="36"/>
      <c r="E9" s="283" t="s">
        <v>811</v>
      </c>
      <c r="F9" s="284"/>
      <c r="G9" s="284"/>
      <c r="H9" s="284"/>
      <c r="I9" s="101"/>
      <c r="L9" s="36"/>
    </row>
    <row r="10" spans="2:46" s="1" customFormat="1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7. 12. 2018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5" t="str">
        <f>'Rekapitulace stavby'!E14</f>
        <v>Vyplň údaj</v>
      </c>
      <c r="F18" s="286"/>
      <c r="G18" s="286"/>
      <c r="H18" s="286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32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33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34</v>
      </c>
      <c r="I26" s="101"/>
      <c r="L26" s="36"/>
    </row>
    <row r="27" spans="2:12" s="6" customFormat="1" ht="16.5" customHeight="1">
      <c r="B27" s="104"/>
      <c r="E27" s="287" t="s">
        <v>1</v>
      </c>
      <c r="F27" s="287"/>
      <c r="G27" s="287"/>
      <c r="H27" s="287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35</v>
      </c>
      <c r="I30" s="101"/>
      <c r="J30" s="108">
        <f>ROUND(J83,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37</v>
      </c>
      <c r="I32" s="110" t="s">
        <v>36</v>
      </c>
      <c r="J32" s="109" t="s">
        <v>38</v>
      </c>
      <c r="L32" s="36"/>
    </row>
    <row r="33" spans="2:12" s="1" customFormat="1" ht="14.45" customHeight="1">
      <c r="B33" s="36"/>
      <c r="D33" s="100" t="s">
        <v>39</v>
      </c>
      <c r="E33" s="100" t="s">
        <v>40</v>
      </c>
      <c r="F33" s="111">
        <f>ROUND((SUM(BE83:BE117)),  2)</f>
        <v>0</v>
      </c>
      <c r="I33" s="112">
        <v>0.21</v>
      </c>
      <c r="J33" s="111">
        <f>ROUND(((SUM(BE83:BE117))*I33),  2)</f>
        <v>0</v>
      </c>
      <c r="L33" s="36"/>
    </row>
    <row r="34" spans="2:12" s="1" customFormat="1" ht="14.45" customHeight="1">
      <c r="B34" s="36"/>
      <c r="E34" s="100" t="s">
        <v>41</v>
      </c>
      <c r="F34" s="111">
        <f>ROUND((SUM(BF83:BF117)),  2)</f>
        <v>0</v>
      </c>
      <c r="I34" s="112">
        <v>0.15</v>
      </c>
      <c r="J34" s="111">
        <f>ROUND(((SUM(BF83:BF117))*I34),  2)</f>
        <v>0</v>
      </c>
      <c r="L34" s="36"/>
    </row>
    <row r="35" spans="2:12" s="1" customFormat="1" ht="14.45" hidden="1" customHeight="1">
      <c r="B35" s="36"/>
      <c r="E35" s="100" t="s">
        <v>42</v>
      </c>
      <c r="F35" s="111">
        <f>ROUND((SUM(BG83:BG117)),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43</v>
      </c>
      <c r="F36" s="111">
        <f>ROUND((SUM(BH83:BH117)),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44</v>
      </c>
      <c r="F37" s="111">
        <f>ROUND((SUM(BI83:BI117)),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45</v>
      </c>
      <c r="E39" s="115"/>
      <c r="F39" s="115"/>
      <c r="G39" s="116" t="s">
        <v>46</v>
      </c>
      <c r="H39" s="117" t="s">
        <v>47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136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79" t="str">
        <f>E7</f>
        <v>Bratřejovka, km 3,190-6,271, oprava stupňů a opevnění toku</v>
      </c>
      <c r="F48" s="280"/>
      <c r="G48" s="280"/>
      <c r="H48" s="280"/>
      <c r="I48" s="101"/>
      <c r="J48" s="33"/>
      <c r="K48" s="33"/>
      <c r="L48" s="36"/>
    </row>
    <row r="49" spans="2:47" s="1" customFormat="1" ht="12" customHeight="1">
      <c r="B49" s="32"/>
      <c r="C49" s="27" t="s">
        <v>134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62" t="str">
        <f>E9</f>
        <v>15 - Úsek E</v>
      </c>
      <c r="F50" s="261"/>
      <c r="G50" s="261"/>
      <c r="H50" s="26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7. 12. 2018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Povodí Moravy, s.p.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32</v>
      </c>
      <c r="J55" s="30" t="str">
        <f>E24</f>
        <v>Agroprojekt PSO, s.r.o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137</v>
      </c>
      <c r="D57" s="128"/>
      <c r="E57" s="128"/>
      <c r="F57" s="128"/>
      <c r="G57" s="128"/>
      <c r="H57" s="128"/>
      <c r="I57" s="129"/>
      <c r="J57" s="130" t="s">
        <v>138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139</v>
      </c>
      <c r="D59" s="33"/>
      <c r="E59" s="33"/>
      <c r="F59" s="33"/>
      <c r="G59" s="33"/>
      <c r="H59" s="33"/>
      <c r="I59" s="101"/>
      <c r="J59" s="71">
        <f>J83</f>
        <v>0</v>
      </c>
      <c r="K59" s="33"/>
      <c r="L59" s="36"/>
      <c r="AU59" s="15" t="s">
        <v>140</v>
      </c>
    </row>
    <row r="60" spans="2:47" s="7" customFormat="1" ht="24.95" customHeight="1">
      <c r="B60" s="132"/>
      <c r="C60" s="133"/>
      <c r="D60" s="134" t="s">
        <v>141</v>
      </c>
      <c r="E60" s="135"/>
      <c r="F60" s="135"/>
      <c r="G60" s="135"/>
      <c r="H60" s="135"/>
      <c r="I60" s="136"/>
      <c r="J60" s="137">
        <f>J84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142</v>
      </c>
      <c r="E61" s="142"/>
      <c r="F61" s="142"/>
      <c r="G61" s="142"/>
      <c r="H61" s="142"/>
      <c r="I61" s="143"/>
      <c r="J61" s="144">
        <f>J85</f>
        <v>0</v>
      </c>
      <c r="K61" s="140"/>
      <c r="L61" s="145"/>
    </row>
    <row r="62" spans="2:47" s="8" customFormat="1" ht="14.85" customHeight="1">
      <c r="B62" s="139"/>
      <c r="C62" s="140"/>
      <c r="D62" s="141" t="s">
        <v>144</v>
      </c>
      <c r="E62" s="142"/>
      <c r="F62" s="142"/>
      <c r="G62" s="142"/>
      <c r="H62" s="142"/>
      <c r="I62" s="143"/>
      <c r="J62" s="144">
        <f>J93</f>
        <v>0</v>
      </c>
      <c r="K62" s="140"/>
      <c r="L62" s="145"/>
    </row>
    <row r="63" spans="2:47" s="8" customFormat="1" ht="19.899999999999999" customHeight="1">
      <c r="B63" s="139"/>
      <c r="C63" s="140"/>
      <c r="D63" s="141" t="s">
        <v>146</v>
      </c>
      <c r="E63" s="142"/>
      <c r="F63" s="142"/>
      <c r="G63" s="142"/>
      <c r="H63" s="142"/>
      <c r="I63" s="143"/>
      <c r="J63" s="144">
        <f>J107</f>
        <v>0</v>
      </c>
      <c r="K63" s="140"/>
      <c r="L63" s="145"/>
    </row>
    <row r="64" spans="2:47" s="1" customFormat="1" ht="21.75" customHeight="1">
      <c r="B64" s="32"/>
      <c r="C64" s="33"/>
      <c r="D64" s="33"/>
      <c r="E64" s="33"/>
      <c r="F64" s="33"/>
      <c r="G64" s="33"/>
      <c r="H64" s="33"/>
      <c r="I64" s="101"/>
      <c r="J64" s="33"/>
      <c r="K64" s="33"/>
      <c r="L64" s="36"/>
    </row>
    <row r="65" spans="2:12" s="1" customFormat="1" ht="6.95" customHeight="1">
      <c r="B65" s="44"/>
      <c r="C65" s="45"/>
      <c r="D65" s="45"/>
      <c r="E65" s="45"/>
      <c r="F65" s="45"/>
      <c r="G65" s="45"/>
      <c r="H65" s="45"/>
      <c r="I65" s="123"/>
      <c r="J65" s="45"/>
      <c r="K65" s="45"/>
      <c r="L65" s="36"/>
    </row>
    <row r="69" spans="2:12" s="1" customFormat="1" ht="6.95" customHeight="1">
      <c r="B69" s="46"/>
      <c r="C69" s="47"/>
      <c r="D69" s="47"/>
      <c r="E69" s="47"/>
      <c r="F69" s="47"/>
      <c r="G69" s="47"/>
      <c r="H69" s="47"/>
      <c r="I69" s="126"/>
      <c r="J69" s="47"/>
      <c r="K69" s="47"/>
      <c r="L69" s="36"/>
    </row>
    <row r="70" spans="2:12" s="1" customFormat="1" ht="24.95" customHeight="1">
      <c r="B70" s="32"/>
      <c r="C70" s="21" t="s">
        <v>147</v>
      </c>
      <c r="D70" s="33"/>
      <c r="E70" s="33"/>
      <c r="F70" s="33"/>
      <c r="G70" s="33"/>
      <c r="H70" s="33"/>
      <c r="I70" s="101"/>
      <c r="J70" s="33"/>
      <c r="K70" s="33"/>
      <c r="L70" s="36"/>
    </row>
    <row r="71" spans="2:12" s="1" customFormat="1" ht="6.95" customHeight="1">
      <c r="B71" s="32"/>
      <c r="C71" s="33"/>
      <c r="D71" s="33"/>
      <c r="E71" s="33"/>
      <c r="F71" s="33"/>
      <c r="G71" s="33"/>
      <c r="H71" s="33"/>
      <c r="I71" s="101"/>
      <c r="J71" s="33"/>
      <c r="K71" s="33"/>
      <c r="L71" s="36"/>
    </row>
    <row r="72" spans="2:12" s="1" customFormat="1" ht="12" customHeight="1">
      <c r="B72" s="32"/>
      <c r="C72" s="27" t="s">
        <v>16</v>
      </c>
      <c r="D72" s="33"/>
      <c r="E72" s="33"/>
      <c r="F72" s="33"/>
      <c r="G72" s="33"/>
      <c r="H72" s="33"/>
      <c r="I72" s="101"/>
      <c r="J72" s="33"/>
      <c r="K72" s="33"/>
      <c r="L72" s="36"/>
    </row>
    <row r="73" spans="2:12" s="1" customFormat="1" ht="16.5" customHeight="1">
      <c r="B73" s="32"/>
      <c r="C73" s="33"/>
      <c r="D73" s="33"/>
      <c r="E73" s="279" t="str">
        <f>E7</f>
        <v>Bratřejovka, km 3,190-6,271, oprava stupňů a opevnění toku</v>
      </c>
      <c r="F73" s="280"/>
      <c r="G73" s="280"/>
      <c r="H73" s="280"/>
      <c r="I73" s="101"/>
      <c r="J73" s="33"/>
      <c r="K73" s="33"/>
      <c r="L73" s="36"/>
    </row>
    <row r="74" spans="2:12" s="1" customFormat="1" ht="12" customHeight="1">
      <c r="B74" s="32"/>
      <c r="C74" s="27" t="s">
        <v>134</v>
      </c>
      <c r="D74" s="33"/>
      <c r="E74" s="33"/>
      <c r="F74" s="33"/>
      <c r="G74" s="33"/>
      <c r="H74" s="33"/>
      <c r="I74" s="101"/>
      <c r="J74" s="33"/>
      <c r="K74" s="33"/>
      <c r="L74" s="36"/>
    </row>
    <row r="75" spans="2:12" s="1" customFormat="1" ht="16.5" customHeight="1">
      <c r="B75" s="32"/>
      <c r="C75" s="33"/>
      <c r="D75" s="33"/>
      <c r="E75" s="262" t="str">
        <f>E9</f>
        <v>15 - Úsek E</v>
      </c>
      <c r="F75" s="261"/>
      <c r="G75" s="261"/>
      <c r="H75" s="261"/>
      <c r="I75" s="101"/>
      <c r="J75" s="33"/>
      <c r="K75" s="33"/>
      <c r="L75" s="36"/>
    </row>
    <row r="76" spans="2:12" s="1" customFormat="1" ht="6.95" customHeight="1">
      <c r="B76" s="32"/>
      <c r="C76" s="33"/>
      <c r="D76" s="33"/>
      <c r="E76" s="33"/>
      <c r="F76" s="33"/>
      <c r="G76" s="33"/>
      <c r="H76" s="33"/>
      <c r="I76" s="101"/>
      <c r="J76" s="33"/>
      <c r="K76" s="33"/>
      <c r="L76" s="36"/>
    </row>
    <row r="77" spans="2:12" s="1" customFormat="1" ht="12" customHeight="1">
      <c r="B77" s="32"/>
      <c r="C77" s="27" t="s">
        <v>20</v>
      </c>
      <c r="D77" s="33"/>
      <c r="E77" s="33"/>
      <c r="F77" s="25" t="str">
        <f>F12</f>
        <v xml:space="preserve"> </v>
      </c>
      <c r="G77" s="33"/>
      <c r="H77" s="33"/>
      <c r="I77" s="102" t="s">
        <v>22</v>
      </c>
      <c r="J77" s="53" t="str">
        <f>IF(J12="","",J12)</f>
        <v>7. 12. 2018</v>
      </c>
      <c r="K77" s="33"/>
      <c r="L77" s="36"/>
    </row>
    <row r="78" spans="2:12" s="1" customFormat="1" ht="6.95" customHeight="1">
      <c r="B78" s="32"/>
      <c r="C78" s="33"/>
      <c r="D78" s="33"/>
      <c r="E78" s="33"/>
      <c r="F78" s="33"/>
      <c r="G78" s="33"/>
      <c r="H78" s="33"/>
      <c r="I78" s="101"/>
      <c r="J78" s="33"/>
      <c r="K78" s="33"/>
      <c r="L78" s="36"/>
    </row>
    <row r="79" spans="2:12" s="1" customFormat="1" ht="13.7" customHeight="1">
      <c r="B79" s="32"/>
      <c r="C79" s="27" t="s">
        <v>24</v>
      </c>
      <c r="D79" s="33"/>
      <c r="E79" s="33"/>
      <c r="F79" s="25" t="str">
        <f>E15</f>
        <v>Povodí Moravy, s.p.</v>
      </c>
      <c r="G79" s="33"/>
      <c r="H79" s="33"/>
      <c r="I79" s="102" t="s">
        <v>30</v>
      </c>
      <c r="J79" s="30" t="str">
        <f>E21</f>
        <v xml:space="preserve"> </v>
      </c>
      <c r="K79" s="33"/>
      <c r="L79" s="36"/>
    </row>
    <row r="80" spans="2:12" s="1" customFormat="1" ht="13.7" customHeight="1">
      <c r="B80" s="32"/>
      <c r="C80" s="27" t="s">
        <v>28</v>
      </c>
      <c r="D80" s="33"/>
      <c r="E80" s="33"/>
      <c r="F80" s="25" t="str">
        <f>IF(E18="","",E18)</f>
        <v>Vyplň údaj</v>
      </c>
      <c r="G80" s="33"/>
      <c r="H80" s="33"/>
      <c r="I80" s="102" t="s">
        <v>32</v>
      </c>
      <c r="J80" s="30" t="str">
        <f>E24</f>
        <v>Agroprojekt PSO, s.r.o</v>
      </c>
      <c r="K80" s="33"/>
      <c r="L80" s="36"/>
    </row>
    <row r="81" spans="2:65" s="1" customFormat="1" ht="10.35" customHeight="1">
      <c r="B81" s="32"/>
      <c r="C81" s="33"/>
      <c r="D81" s="33"/>
      <c r="E81" s="33"/>
      <c r="F81" s="33"/>
      <c r="G81" s="33"/>
      <c r="H81" s="33"/>
      <c r="I81" s="101"/>
      <c r="J81" s="33"/>
      <c r="K81" s="33"/>
      <c r="L81" s="36"/>
    </row>
    <row r="82" spans="2:65" s="9" customFormat="1" ht="29.25" customHeight="1">
      <c r="B82" s="146"/>
      <c r="C82" s="147" t="s">
        <v>148</v>
      </c>
      <c r="D82" s="148" t="s">
        <v>54</v>
      </c>
      <c r="E82" s="148" t="s">
        <v>50</v>
      </c>
      <c r="F82" s="148" t="s">
        <v>51</v>
      </c>
      <c r="G82" s="148" t="s">
        <v>149</v>
      </c>
      <c r="H82" s="148" t="s">
        <v>150</v>
      </c>
      <c r="I82" s="149" t="s">
        <v>151</v>
      </c>
      <c r="J82" s="150" t="s">
        <v>138</v>
      </c>
      <c r="K82" s="151" t="s">
        <v>152</v>
      </c>
      <c r="L82" s="152"/>
      <c r="M82" s="62" t="s">
        <v>1</v>
      </c>
      <c r="N82" s="63" t="s">
        <v>39</v>
      </c>
      <c r="O82" s="63" t="s">
        <v>153</v>
      </c>
      <c r="P82" s="63" t="s">
        <v>154</v>
      </c>
      <c r="Q82" s="63" t="s">
        <v>155</v>
      </c>
      <c r="R82" s="63" t="s">
        <v>156</v>
      </c>
      <c r="S82" s="63" t="s">
        <v>157</v>
      </c>
      <c r="T82" s="64" t="s">
        <v>158</v>
      </c>
    </row>
    <row r="83" spans="2:65" s="1" customFormat="1" ht="22.9" customHeight="1">
      <c r="B83" s="32"/>
      <c r="C83" s="69" t="s">
        <v>159</v>
      </c>
      <c r="D83" s="33"/>
      <c r="E83" s="33"/>
      <c r="F83" s="33"/>
      <c r="G83" s="33"/>
      <c r="H83" s="33"/>
      <c r="I83" s="101"/>
      <c r="J83" s="153">
        <f>BK83</f>
        <v>0</v>
      </c>
      <c r="K83" s="33"/>
      <c r="L83" s="36"/>
      <c r="M83" s="65"/>
      <c r="N83" s="66"/>
      <c r="O83" s="66"/>
      <c r="P83" s="154">
        <f>P84</f>
        <v>0</v>
      </c>
      <c r="Q83" s="66"/>
      <c r="R83" s="154">
        <f>R84</f>
        <v>93.727307999999994</v>
      </c>
      <c r="S83" s="66"/>
      <c r="T83" s="155">
        <f>T84</f>
        <v>0</v>
      </c>
      <c r="AT83" s="15" t="s">
        <v>68</v>
      </c>
      <c r="AU83" s="15" t="s">
        <v>140</v>
      </c>
      <c r="BK83" s="156">
        <f>BK84</f>
        <v>0</v>
      </c>
    </row>
    <row r="84" spans="2:65" s="10" customFormat="1" ht="25.9" customHeight="1">
      <c r="B84" s="157"/>
      <c r="C84" s="158"/>
      <c r="D84" s="159" t="s">
        <v>68</v>
      </c>
      <c r="E84" s="160" t="s">
        <v>160</v>
      </c>
      <c r="F84" s="160" t="s">
        <v>161</v>
      </c>
      <c r="G84" s="158"/>
      <c r="H84" s="158"/>
      <c r="I84" s="161"/>
      <c r="J84" s="162">
        <f>BK84</f>
        <v>0</v>
      </c>
      <c r="K84" s="158"/>
      <c r="L84" s="163"/>
      <c r="M84" s="164"/>
      <c r="N84" s="165"/>
      <c r="O84" s="165"/>
      <c r="P84" s="166">
        <f>P85+P107</f>
        <v>0</v>
      </c>
      <c r="Q84" s="165"/>
      <c r="R84" s="166">
        <f>R85+R107</f>
        <v>93.727307999999994</v>
      </c>
      <c r="S84" s="165"/>
      <c r="T84" s="167">
        <f>T85+T107</f>
        <v>0</v>
      </c>
      <c r="AR84" s="168" t="s">
        <v>77</v>
      </c>
      <c r="AT84" s="169" t="s">
        <v>68</v>
      </c>
      <c r="AU84" s="169" t="s">
        <v>69</v>
      </c>
      <c r="AY84" s="168" t="s">
        <v>162</v>
      </c>
      <c r="BK84" s="170">
        <f>BK85+BK107</f>
        <v>0</v>
      </c>
    </row>
    <row r="85" spans="2:65" s="10" customFormat="1" ht="22.9" customHeight="1">
      <c r="B85" s="157"/>
      <c r="C85" s="158"/>
      <c r="D85" s="159" t="s">
        <v>68</v>
      </c>
      <c r="E85" s="171" t="s">
        <v>77</v>
      </c>
      <c r="F85" s="171" t="s">
        <v>163</v>
      </c>
      <c r="G85" s="158"/>
      <c r="H85" s="158"/>
      <c r="I85" s="161"/>
      <c r="J85" s="172">
        <f>BK85</f>
        <v>0</v>
      </c>
      <c r="K85" s="158"/>
      <c r="L85" s="163"/>
      <c r="M85" s="164"/>
      <c r="N85" s="165"/>
      <c r="O85" s="165"/>
      <c r="P85" s="166">
        <f>P86+SUM(P87:P93)</f>
        <v>0</v>
      </c>
      <c r="Q85" s="165"/>
      <c r="R85" s="166">
        <f>R86+SUM(R87:R93)</f>
        <v>25.995851999999999</v>
      </c>
      <c r="S85" s="165"/>
      <c r="T85" s="167">
        <f>T86+SUM(T87:T93)</f>
        <v>0</v>
      </c>
      <c r="AR85" s="168" t="s">
        <v>77</v>
      </c>
      <c r="AT85" s="169" t="s">
        <v>68</v>
      </c>
      <c r="AU85" s="169" t="s">
        <v>77</v>
      </c>
      <c r="AY85" s="168" t="s">
        <v>162</v>
      </c>
      <c r="BK85" s="170">
        <f>BK86+SUM(BK87:BK93)</f>
        <v>0</v>
      </c>
    </row>
    <row r="86" spans="2:65" s="1" customFormat="1" ht="16.5" customHeight="1">
      <c r="B86" s="32"/>
      <c r="C86" s="173" t="s">
        <v>77</v>
      </c>
      <c r="D86" s="173" t="s">
        <v>164</v>
      </c>
      <c r="E86" s="174" t="s">
        <v>165</v>
      </c>
      <c r="F86" s="175" t="s">
        <v>166</v>
      </c>
      <c r="G86" s="176" t="s">
        <v>167</v>
      </c>
      <c r="H86" s="177">
        <v>10</v>
      </c>
      <c r="I86" s="178"/>
      <c r="J86" s="179">
        <f>ROUND(I86*H86,2)</f>
        <v>0</v>
      </c>
      <c r="K86" s="175" t="s">
        <v>168</v>
      </c>
      <c r="L86" s="36"/>
      <c r="M86" s="180" t="s">
        <v>1</v>
      </c>
      <c r="N86" s="181" t="s">
        <v>40</v>
      </c>
      <c r="O86" s="58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AR86" s="15" t="s">
        <v>169</v>
      </c>
      <c r="AT86" s="15" t="s">
        <v>164</v>
      </c>
      <c r="AU86" s="15" t="s">
        <v>79</v>
      </c>
      <c r="AY86" s="15" t="s">
        <v>162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15" t="s">
        <v>77</v>
      </c>
      <c r="BK86" s="184">
        <f>ROUND(I86*H86,2)</f>
        <v>0</v>
      </c>
      <c r="BL86" s="15" t="s">
        <v>169</v>
      </c>
      <c r="BM86" s="15" t="s">
        <v>812</v>
      </c>
    </row>
    <row r="87" spans="2:65" s="1" customFormat="1">
      <c r="B87" s="32"/>
      <c r="C87" s="33"/>
      <c r="D87" s="185" t="s">
        <v>171</v>
      </c>
      <c r="E87" s="33"/>
      <c r="F87" s="186" t="s">
        <v>172</v>
      </c>
      <c r="G87" s="33"/>
      <c r="H87" s="33"/>
      <c r="I87" s="101"/>
      <c r="J87" s="33"/>
      <c r="K87" s="33"/>
      <c r="L87" s="36"/>
      <c r="M87" s="187"/>
      <c r="N87" s="58"/>
      <c r="O87" s="58"/>
      <c r="P87" s="58"/>
      <c r="Q87" s="58"/>
      <c r="R87" s="58"/>
      <c r="S87" s="58"/>
      <c r="T87" s="59"/>
      <c r="AT87" s="15" t="s">
        <v>171</v>
      </c>
      <c r="AU87" s="15" t="s">
        <v>79</v>
      </c>
    </row>
    <row r="88" spans="2:65" s="1" customFormat="1" ht="16.5" customHeight="1">
      <c r="B88" s="32"/>
      <c r="C88" s="173" t="s">
        <v>79</v>
      </c>
      <c r="D88" s="173" t="s">
        <v>164</v>
      </c>
      <c r="E88" s="174" t="s">
        <v>173</v>
      </c>
      <c r="F88" s="175" t="s">
        <v>174</v>
      </c>
      <c r="G88" s="176" t="s">
        <v>167</v>
      </c>
      <c r="H88" s="177">
        <v>10</v>
      </c>
      <c r="I88" s="178"/>
      <c r="J88" s="179">
        <f>ROUND(I88*H88,2)</f>
        <v>0</v>
      </c>
      <c r="K88" s="175" t="s">
        <v>1</v>
      </c>
      <c r="L88" s="36"/>
      <c r="M88" s="180" t="s">
        <v>1</v>
      </c>
      <c r="N88" s="181" t="s">
        <v>40</v>
      </c>
      <c r="O88" s="58"/>
      <c r="P88" s="182">
        <f>O88*H88</f>
        <v>0</v>
      </c>
      <c r="Q88" s="182">
        <v>1.8000000000000001E-4</v>
      </c>
      <c r="R88" s="182">
        <f>Q88*H88</f>
        <v>1.8000000000000002E-3</v>
      </c>
      <c r="S88" s="182">
        <v>0</v>
      </c>
      <c r="T88" s="183">
        <f>S88*H88</f>
        <v>0</v>
      </c>
      <c r="AR88" s="15" t="s">
        <v>169</v>
      </c>
      <c r="AT88" s="15" t="s">
        <v>164</v>
      </c>
      <c r="AU88" s="15" t="s">
        <v>79</v>
      </c>
      <c r="AY88" s="15" t="s">
        <v>162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5" t="s">
        <v>77</v>
      </c>
      <c r="BK88" s="184">
        <f>ROUND(I88*H88,2)</f>
        <v>0</v>
      </c>
      <c r="BL88" s="15" t="s">
        <v>169</v>
      </c>
      <c r="BM88" s="15" t="s">
        <v>813</v>
      </c>
    </row>
    <row r="89" spans="2:65" s="1" customFormat="1">
      <c r="B89" s="32"/>
      <c r="C89" s="33"/>
      <c r="D89" s="185" t="s">
        <v>171</v>
      </c>
      <c r="E89" s="33"/>
      <c r="F89" s="186" t="s">
        <v>176</v>
      </c>
      <c r="G89" s="33"/>
      <c r="H89" s="33"/>
      <c r="I89" s="101"/>
      <c r="J89" s="33"/>
      <c r="K89" s="33"/>
      <c r="L89" s="36"/>
      <c r="M89" s="187"/>
      <c r="N89" s="58"/>
      <c r="O89" s="58"/>
      <c r="P89" s="58"/>
      <c r="Q89" s="58"/>
      <c r="R89" s="58"/>
      <c r="S89" s="58"/>
      <c r="T89" s="59"/>
      <c r="AT89" s="15" t="s">
        <v>171</v>
      </c>
      <c r="AU89" s="15" t="s">
        <v>79</v>
      </c>
    </row>
    <row r="90" spans="2:65" s="1" customFormat="1" ht="16.5" customHeight="1">
      <c r="B90" s="32"/>
      <c r="C90" s="173" t="s">
        <v>177</v>
      </c>
      <c r="D90" s="173" t="s">
        <v>164</v>
      </c>
      <c r="E90" s="174" t="s">
        <v>377</v>
      </c>
      <c r="F90" s="175" t="s">
        <v>378</v>
      </c>
      <c r="G90" s="176" t="s">
        <v>238</v>
      </c>
      <c r="H90" s="177">
        <v>16</v>
      </c>
      <c r="I90" s="178"/>
      <c r="J90" s="179">
        <f>ROUND(I90*H90,2)</f>
        <v>0</v>
      </c>
      <c r="K90" s="175" t="s">
        <v>168</v>
      </c>
      <c r="L90" s="36"/>
      <c r="M90" s="180" t="s">
        <v>1</v>
      </c>
      <c r="N90" s="181" t="s">
        <v>40</v>
      </c>
      <c r="O90" s="58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AR90" s="15" t="s">
        <v>169</v>
      </c>
      <c r="AT90" s="15" t="s">
        <v>164</v>
      </c>
      <c r="AU90" s="15" t="s">
        <v>79</v>
      </c>
      <c r="AY90" s="15" t="s">
        <v>162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5" t="s">
        <v>77</v>
      </c>
      <c r="BK90" s="184">
        <f>ROUND(I90*H90,2)</f>
        <v>0</v>
      </c>
      <c r="BL90" s="15" t="s">
        <v>169</v>
      </c>
      <c r="BM90" s="15" t="s">
        <v>814</v>
      </c>
    </row>
    <row r="91" spans="2:65" s="1" customFormat="1" ht="19.5">
      <c r="B91" s="32"/>
      <c r="C91" s="33"/>
      <c r="D91" s="185" t="s">
        <v>171</v>
      </c>
      <c r="E91" s="33"/>
      <c r="F91" s="186" t="s">
        <v>380</v>
      </c>
      <c r="G91" s="33"/>
      <c r="H91" s="33"/>
      <c r="I91" s="101"/>
      <c r="J91" s="33"/>
      <c r="K91" s="33"/>
      <c r="L91" s="36"/>
      <c r="M91" s="187"/>
      <c r="N91" s="58"/>
      <c r="O91" s="58"/>
      <c r="P91" s="58"/>
      <c r="Q91" s="58"/>
      <c r="R91" s="58"/>
      <c r="S91" s="58"/>
      <c r="T91" s="59"/>
      <c r="AT91" s="15" t="s">
        <v>171</v>
      </c>
      <c r="AU91" s="15" t="s">
        <v>79</v>
      </c>
    </row>
    <row r="92" spans="2:65" s="11" customFormat="1">
      <c r="B92" s="188"/>
      <c r="C92" s="189"/>
      <c r="D92" s="185" t="s">
        <v>241</v>
      </c>
      <c r="E92" s="190" t="s">
        <v>1</v>
      </c>
      <c r="F92" s="191" t="s">
        <v>815</v>
      </c>
      <c r="G92" s="189"/>
      <c r="H92" s="192">
        <v>16</v>
      </c>
      <c r="I92" s="193"/>
      <c r="J92" s="189"/>
      <c r="K92" s="189"/>
      <c r="L92" s="194"/>
      <c r="M92" s="195"/>
      <c r="N92" s="196"/>
      <c r="O92" s="196"/>
      <c r="P92" s="196"/>
      <c r="Q92" s="196"/>
      <c r="R92" s="196"/>
      <c r="S92" s="196"/>
      <c r="T92" s="197"/>
      <c r="AT92" s="198" t="s">
        <v>241</v>
      </c>
      <c r="AU92" s="198" t="s">
        <v>79</v>
      </c>
      <c r="AV92" s="11" t="s">
        <v>79</v>
      </c>
      <c r="AW92" s="11" t="s">
        <v>31</v>
      </c>
      <c r="AX92" s="11" t="s">
        <v>77</v>
      </c>
      <c r="AY92" s="198" t="s">
        <v>162</v>
      </c>
    </row>
    <row r="93" spans="2:65" s="10" customFormat="1" ht="20.85" customHeight="1">
      <c r="B93" s="157"/>
      <c r="C93" s="158"/>
      <c r="D93" s="159" t="s">
        <v>68</v>
      </c>
      <c r="E93" s="171" t="s">
        <v>177</v>
      </c>
      <c r="F93" s="171" t="s">
        <v>253</v>
      </c>
      <c r="G93" s="158"/>
      <c r="H93" s="158"/>
      <c r="I93" s="161"/>
      <c r="J93" s="172">
        <f>BK93</f>
        <v>0</v>
      </c>
      <c r="K93" s="158"/>
      <c r="L93" s="163"/>
      <c r="M93" s="164"/>
      <c r="N93" s="165"/>
      <c r="O93" s="165"/>
      <c r="P93" s="166">
        <f>SUM(P94:P106)</f>
        <v>0</v>
      </c>
      <c r="Q93" s="165"/>
      <c r="R93" s="166">
        <f>SUM(R94:R106)</f>
        <v>25.994052</v>
      </c>
      <c r="S93" s="165"/>
      <c r="T93" s="167">
        <f>SUM(T94:T106)</f>
        <v>0</v>
      </c>
      <c r="AR93" s="168" t="s">
        <v>77</v>
      </c>
      <c r="AT93" s="169" t="s">
        <v>68</v>
      </c>
      <c r="AU93" s="169" t="s">
        <v>79</v>
      </c>
      <c r="AY93" s="168" t="s">
        <v>162</v>
      </c>
      <c r="BK93" s="170">
        <f>SUM(BK94:BK106)</f>
        <v>0</v>
      </c>
    </row>
    <row r="94" spans="2:65" s="1" customFormat="1" ht="16.5" customHeight="1">
      <c r="B94" s="32"/>
      <c r="C94" s="173" t="s">
        <v>207</v>
      </c>
      <c r="D94" s="173" t="s">
        <v>164</v>
      </c>
      <c r="E94" s="174" t="s">
        <v>816</v>
      </c>
      <c r="F94" s="175" t="s">
        <v>817</v>
      </c>
      <c r="G94" s="176" t="s">
        <v>167</v>
      </c>
      <c r="H94" s="177">
        <v>40.6</v>
      </c>
      <c r="I94" s="178"/>
      <c r="J94" s="179">
        <f>ROUND(I94*H94,2)</f>
        <v>0</v>
      </c>
      <c r="K94" s="175" t="s">
        <v>168</v>
      </c>
      <c r="L94" s="36"/>
      <c r="M94" s="180" t="s">
        <v>1</v>
      </c>
      <c r="N94" s="181" t="s">
        <v>40</v>
      </c>
      <c r="O94" s="58"/>
      <c r="P94" s="182">
        <f>O94*H94</f>
        <v>0</v>
      </c>
      <c r="Q94" s="182">
        <v>0.46511999999999998</v>
      </c>
      <c r="R94" s="182">
        <f>Q94*H94</f>
        <v>18.883872</v>
      </c>
      <c r="S94" s="182">
        <v>0</v>
      </c>
      <c r="T94" s="183">
        <f>S94*H94</f>
        <v>0</v>
      </c>
      <c r="AR94" s="15" t="s">
        <v>169</v>
      </c>
      <c r="AT94" s="15" t="s">
        <v>164</v>
      </c>
      <c r="AU94" s="15" t="s">
        <v>177</v>
      </c>
      <c r="AY94" s="15" t="s">
        <v>162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5" t="s">
        <v>77</v>
      </c>
      <c r="BK94" s="184">
        <f>ROUND(I94*H94,2)</f>
        <v>0</v>
      </c>
      <c r="BL94" s="15" t="s">
        <v>169</v>
      </c>
      <c r="BM94" s="15" t="s">
        <v>818</v>
      </c>
    </row>
    <row r="95" spans="2:65" s="1" customFormat="1" ht="19.5">
      <c r="B95" s="32"/>
      <c r="C95" s="33"/>
      <c r="D95" s="185" t="s">
        <v>171</v>
      </c>
      <c r="E95" s="33"/>
      <c r="F95" s="186" t="s">
        <v>819</v>
      </c>
      <c r="G95" s="33"/>
      <c r="H95" s="33"/>
      <c r="I95" s="101"/>
      <c r="J95" s="33"/>
      <c r="K95" s="33"/>
      <c r="L95" s="36"/>
      <c r="M95" s="187"/>
      <c r="N95" s="58"/>
      <c r="O95" s="58"/>
      <c r="P95" s="58"/>
      <c r="Q95" s="58"/>
      <c r="R95" s="58"/>
      <c r="S95" s="58"/>
      <c r="T95" s="59"/>
      <c r="AT95" s="15" t="s">
        <v>171</v>
      </c>
      <c r="AU95" s="15" t="s">
        <v>177</v>
      </c>
    </row>
    <row r="96" spans="2:65" s="11" customFormat="1">
      <c r="B96" s="188"/>
      <c r="C96" s="189"/>
      <c r="D96" s="185" t="s">
        <v>241</v>
      </c>
      <c r="E96" s="190" t="s">
        <v>1</v>
      </c>
      <c r="F96" s="191" t="s">
        <v>820</v>
      </c>
      <c r="G96" s="189"/>
      <c r="H96" s="192">
        <v>40.6</v>
      </c>
      <c r="I96" s="193"/>
      <c r="J96" s="189"/>
      <c r="K96" s="189"/>
      <c r="L96" s="194"/>
      <c r="M96" s="195"/>
      <c r="N96" s="196"/>
      <c r="O96" s="196"/>
      <c r="P96" s="196"/>
      <c r="Q96" s="196"/>
      <c r="R96" s="196"/>
      <c r="S96" s="196"/>
      <c r="T96" s="197"/>
      <c r="AT96" s="198" t="s">
        <v>241</v>
      </c>
      <c r="AU96" s="198" t="s">
        <v>177</v>
      </c>
      <c r="AV96" s="11" t="s">
        <v>79</v>
      </c>
      <c r="AW96" s="11" t="s">
        <v>31</v>
      </c>
      <c r="AX96" s="11" t="s">
        <v>77</v>
      </c>
      <c r="AY96" s="198" t="s">
        <v>162</v>
      </c>
    </row>
    <row r="97" spans="2:65" s="1" customFormat="1" ht="16.5" customHeight="1">
      <c r="B97" s="32"/>
      <c r="C97" s="173" t="s">
        <v>187</v>
      </c>
      <c r="D97" s="173" t="s">
        <v>164</v>
      </c>
      <c r="E97" s="174" t="s">
        <v>265</v>
      </c>
      <c r="F97" s="175" t="s">
        <v>266</v>
      </c>
      <c r="G97" s="176" t="s">
        <v>167</v>
      </c>
      <c r="H97" s="177">
        <v>178.2</v>
      </c>
      <c r="I97" s="178"/>
      <c r="J97" s="179">
        <f>ROUND(I97*H97,2)</f>
        <v>0</v>
      </c>
      <c r="K97" s="175" t="s">
        <v>267</v>
      </c>
      <c r="L97" s="36"/>
      <c r="M97" s="180" t="s">
        <v>1</v>
      </c>
      <c r="N97" s="181" t="s">
        <v>40</v>
      </c>
      <c r="O97" s="58"/>
      <c r="P97" s="182">
        <f>O97*H97</f>
        <v>0</v>
      </c>
      <c r="Q97" s="182">
        <v>3.9899999999999998E-2</v>
      </c>
      <c r="R97" s="182">
        <f>Q97*H97</f>
        <v>7.1101799999999988</v>
      </c>
      <c r="S97" s="182">
        <v>0</v>
      </c>
      <c r="T97" s="183">
        <f>S97*H97</f>
        <v>0</v>
      </c>
      <c r="AR97" s="15" t="s">
        <v>169</v>
      </c>
      <c r="AT97" s="15" t="s">
        <v>164</v>
      </c>
      <c r="AU97" s="15" t="s">
        <v>177</v>
      </c>
      <c r="AY97" s="15" t="s">
        <v>162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5" t="s">
        <v>77</v>
      </c>
      <c r="BK97" s="184">
        <f>ROUND(I97*H97,2)</f>
        <v>0</v>
      </c>
      <c r="BL97" s="15" t="s">
        <v>169</v>
      </c>
      <c r="BM97" s="15" t="s">
        <v>821</v>
      </c>
    </row>
    <row r="98" spans="2:65" s="1" customFormat="1" ht="19.5">
      <c r="B98" s="32"/>
      <c r="C98" s="33"/>
      <c r="D98" s="185" t="s">
        <v>171</v>
      </c>
      <c r="E98" s="33"/>
      <c r="F98" s="186" t="s">
        <v>269</v>
      </c>
      <c r="G98" s="33"/>
      <c r="H98" s="33"/>
      <c r="I98" s="101"/>
      <c r="J98" s="33"/>
      <c r="K98" s="33"/>
      <c r="L98" s="36"/>
      <c r="M98" s="187"/>
      <c r="N98" s="58"/>
      <c r="O98" s="58"/>
      <c r="P98" s="58"/>
      <c r="Q98" s="58"/>
      <c r="R98" s="58"/>
      <c r="S98" s="58"/>
      <c r="T98" s="59"/>
      <c r="AT98" s="15" t="s">
        <v>171</v>
      </c>
      <c r="AU98" s="15" t="s">
        <v>177</v>
      </c>
    </row>
    <row r="99" spans="2:65" s="11" customFormat="1">
      <c r="B99" s="188"/>
      <c r="C99" s="189"/>
      <c r="D99" s="185" t="s">
        <v>241</v>
      </c>
      <c r="E99" s="190" t="s">
        <v>1</v>
      </c>
      <c r="F99" s="191" t="s">
        <v>822</v>
      </c>
      <c r="G99" s="189"/>
      <c r="H99" s="192">
        <v>19.04</v>
      </c>
      <c r="I99" s="193"/>
      <c r="J99" s="189"/>
      <c r="K99" s="189"/>
      <c r="L99" s="194"/>
      <c r="M99" s="195"/>
      <c r="N99" s="196"/>
      <c r="O99" s="196"/>
      <c r="P99" s="196"/>
      <c r="Q99" s="196"/>
      <c r="R99" s="196"/>
      <c r="S99" s="196"/>
      <c r="T99" s="197"/>
      <c r="AT99" s="198" t="s">
        <v>241</v>
      </c>
      <c r="AU99" s="198" t="s">
        <v>177</v>
      </c>
      <c r="AV99" s="11" t="s">
        <v>79</v>
      </c>
      <c r="AW99" s="11" t="s">
        <v>31</v>
      </c>
      <c r="AX99" s="11" t="s">
        <v>69</v>
      </c>
      <c r="AY99" s="198" t="s">
        <v>162</v>
      </c>
    </row>
    <row r="100" spans="2:65" s="11" customFormat="1">
      <c r="B100" s="188"/>
      <c r="C100" s="189"/>
      <c r="D100" s="185" t="s">
        <v>241</v>
      </c>
      <c r="E100" s="190" t="s">
        <v>1</v>
      </c>
      <c r="F100" s="191" t="s">
        <v>823</v>
      </c>
      <c r="G100" s="189"/>
      <c r="H100" s="192">
        <v>159.16</v>
      </c>
      <c r="I100" s="193"/>
      <c r="J100" s="189"/>
      <c r="K100" s="189"/>
      <c r="L100" s="194"/>
      <c r="M100" s="195"/>
      <c r="N100" s="196"/>
      <c r="O100" s="196"/>
      <c r="P100" s="196"/>
      <c r="Q100" s="196"/>
      <c r="R100" s="196"/>
      <c r="S100" s="196"/>
      <c r="T100" s="197"/>
      <c r="AT100" s="198" t="s">
        <v>241</v>
      </c>
      <c r="AU100" s="198" t="s">
        <v>177</v>
      </c>
      <c r="AV100" s="11" t="s">
        <v>79</v>
      </c>
      <c r="AW100" s="11" t="s">
        <v>31</v>
      </c>
      <c r="AX100" s="11" t="s">
        <v>69</v>
      </c>
      <c r="AY100" s="198" t="s">
        <v>162</v>
      </c>
    </row>
    <row r="101" spans="2:65" s="12" customFormat="1">
      <c r="B101" s="209"/>
      <c r="C101" s="210"/>
      <c r="D101" s="185" t="s">
        <v>241</v>
      </c>
      <c r="E101" s="211" t="s">
        <v>1</v>
      </c>
      <c r="F101" s="212" t="s">
        <v>272</v>
      </c>
      <c r="G101" s="210"/>
      <c r="H101" s="213">
        <v>178.2</v>
      </c>
      <c r="I101" s="214"/>
      <c r="J101" s="210"/>
      <c r="K101" s="210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241</v>
      </c>
      <c r="AU101" s="219" t="s">
        <v>177</v>
      </c>
      <c r="AV101" s="12" t="s">
        <v>169</v>
      </c>
      <c r="AW101" s="12" t="s">
        <v>31</v>
      </c>
      <c r="AX101" s="12" t="s">
        <v>77</v>
      </c>
      <c r="AY101" s="219" t="s">
        <v>162</v>
      </c>
    </row>
    <row r="102" spans="2:65" s="1" customFormat="1" ht="16.5" customHeight="1">
      <c r="B102" s="32"/>
      <c r="C102" s="173" t="s">
        <v>192</v>
      </c>
      <c r="D102" s="173" t="s">
        <v>164</v>
      </c>
      <c r="E102" s="174" t="s">
        <v>273</v>
      </c>
      <c r="F102" s="175" t="s">
        <v>274</v>
      </c>
      <c r="G102" s="176" t="s">
        <v>167</v>
      </c>
      <c r="H102" s="177">
        <v>891</v>
      </c>
      <c r="I102" s="178"/>
      <c r="J102" s="179">
        <f>ROUND(I102*H102,2)</f>
        <v>0</v>
      </c>
      <c r="K102" s="175" t="s">
        <v>168</v>
      </c>
      <c r="L102" s="36"/>
      <c r="M102" s="180" t="s">
        <v>1</v>
      </c>
      <c r="N102" s="181" t="s">
        <v>40</v>
      </c>
      <c r="O102" s="58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AR102" s="15" t="s">
        <v>169</v>
      </c>
      <c r="AT102" s="15" t="s">
        <v>164</v>
      </c>
      <c r="AU102" s="15" t="s">
        <v>177</v>
      </c>
      <c r="AY102" s="15" t="s">
        <v>162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5" t="s">
        <v>77</v>
      </c>
      <c r="BK102" s="184">
        <f>ROUND(I102*H102,2)</f>
        <v>0</v>
      </c>
      <c r="BL102" s="15" t="s">
        <v>169</v>
      </c>
      <c r="BM102" s="15" t="s">
        <v>824</v>
      </c>
    </row>
    <row r="103" spans="2:65" s="1" customFormat="1">
      <c r="B103" s="32"/>
      <c r="C103" s="33"/>
      <c r="D103" s="185" t="s">
        <v>171</v>
      </c>
      <c r="E103" s="33"/>
      <c r="F103" s="186" t="s">
        <v>276</v>
      </c>
      <c r="G103" s="33"/>
      <c r="H103" s="33"/>
      <c r="I103" s="101"/>
      <c r="J103" s="33"/>
      <c r="K103" s="33"/>
      <c r="L103" s="36"/>
      <c r="M103" s="187"/>
      <c r="N103" s="58"/>
      <c r="O103" s="58"/>
      <c r="P103" s="58"/>
      <c r="Q103" s="58"/>
      <c r="R103" s="58"/>
      <c r="S103" s="58"/>
      <c r="T103" s="59"/>
      <c r="AT103" s="15" t="s">
        <v>171</v>
      </c>
      <c r="AU103" s="15" t="s">
        <v>177</v>
      </c>
    </row>
    <row r="104" spans="2:65" s="11" customFormat="1">
      <c r="B104" s="188"/>
      <c r="C104" s="189"/>
      <c r="D104" s="185" t="s">
        <v>241</v>
      </c>
      <c r="E104" s="190" t="s">
        <v>1</v>
      </c>
      <c r="F104" s="191" t="s">
        <v>825</v>
      </c>
      <c r="G104" s="189"/>
      <c r="H104" s="192">
        <v>95.2</v>
      </c>
      <c r="I104" s="193"/>
      <c r="J104" s="189"/>
      <c r="K104" s="189"/>
      <c r="L104" s="194"/>
      <c r="M104" s="195"/>
      <c r="N104" s="196"/>
      <c r="O104" s="196"/>
      <c r="P104" s="196"/>
      <c r="Q104" s="196"/>
      <c r="R104" s="196"/>
      <c r="S104" s="196"/>
      <c r="T104" s="197"/>
      <c r="AT104" s="198" t="s">
        <v>241</v>
      </c>
      <c r="AU104" s="198" t="s">
        <v>177</v>
      </c>
      <c r="AV104" s="11" t="s">
        <v>79</v>
      </c>
      <c r="AW104" s="11" t="s">
        <v>31</v>
      </c>
      <c r="AX104" s="11" t="s">
        <v>69</v>
      </c>
      <c r="AY104" s="198" t="s">
        <v>162</v>
      </c>
    </row>
    <row r="105" spans="2:65" s="11" customFormat="1">
      <c r="B105" s="188"/>
      <c r="C105" s="189"/>
      <c r="D105" s="185" t="s">
        <v>241</v>
      </c>
      <c r="E105" s="190" t="s">
        <v>1</v>
      </c>
      <c r="F105" s="191" t="s">
        <v>826</v>
      </c>
      <c r="G105" s="189"/>
      <c r="H105" s="192">
        <v>795.8</v>
      </c>
      <c r="I105" s="193"/>
      <c r="J105" s="189"/>
      <c r="K105" s="189"/>
      <c r="L105" s="194"/>
      <c r="M105" s="195"/>
      <c r="N105" s="196"/>
      <c r="O105" s="196"/>
      <c r="P105" s="196"/>
      <c r="Q105" s="196"/>
      <c r="R105" s="196"/>
      <c r="S105" s="196"/>
      <c r="T105" s="197"/>
      <c r="AT105" s="198" t="s">
        <v>241</v>
      </c>
      <c r="AU105" s="198" t="s">
        <v>177</v>
      </c>
      <c r="AV105" s="11" t="s">
        <v>79</v>
      </c>
      <c r="AW105" s="11" t="s">
        <v>31</v>
      </c>
      <c r="AX105" s="11" t="s">
        <v>69</v>
      </c>
      <c r="AY105" s="198" t="s">
        <v>162</v>
      </c>
    </row>
    <row r="106" spans="2:65" s="12" customFormat="1">
      <c r="B106" s="209"/>
      <c r="C106" s="210"/>
      <c r="D106" s="185" t="s">
        <v>241</v>
      </c>
      <c r="E106" s="211" t="s">
        <v>1</v>
      </c>
      <c r="F106" s="212" t="s">
        <v>272</v>
      </c>
      <c r="G106" s="210"/>
      <c r="H106" s="213">
        <v>891</v>
      </c>
      <c r="I106" s="214"/>
      <c r="J106" s="210"/>
      <c r="K106" s="210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241</v>
      </c>
      <c r="AU106" s="219" t="s">
        <v>177</v>
      </c>
      <c r="AV106" s="12" t="s">
        <v>169</v>
      </c>
      <c r="AW106" s="12" t="s">
        <v>31</v>
      </c>
      <c r="AX106" s="12" t="s">
        <v>77</v>
      </c>
      <c r="AY106" s="219" t="s">
        <v>162</v>
      </c>
    </row>
    <row r="107" spans="2:65" s="10" customFormat="1" ht="22.9" customHeight="1">
      <c r="B107" s="157"/>
      <c r="C107" s="158"/>
      <c r="D107" s="159" t="s">
        <v>68</v>
      </c>
      <c r="E107" s="171" t="s">
        <v>169</v>
      </c>
      <c r="F107" s="171" t="s">
        <v>320</v>
      </c>
      <c r="G107" s="158"/>
      <c r="H107" s="158"/>
      <c r="I107" s="161"/>
      <c r="J107" s="172">
        <f>BK107</f>
        <v>0</v>
      </c>
      <c r="K107" s="158"/>
      <c r="L107" s="163"/>
      <c r="M107" s="164"/>
      <c r="N107" s="165"/>
      <c r="O107" s="165"/>
      <c r="P107" s="166">
        <f>SUM(P108:P117)</f>
        <v>0</v>
      </c>
      <c r="Q107" s="165"/>
      <c r="R107" s="166">
        <f>SUM(R108:R117)</f>
        <v>67.731455999999994</v>
      </c>
      <c r="S107" s="165"/>
      <c r="T107" s="167">
        <f>SUM(T108:T117)</f>
        <v>0</v>
      </c>
      <c r="AR107" s="168" t="s">
        <v>77</v>
      </c>
      <c r="AT107" s="169" t="s">
        <v>68</v>
      </c>
      <c r="AU107" s="169" t="s">
        <v>77</v>
      </c>
      <c r="AY107" s="168" t="s">
        <v>162</v>
      </c>
      <c r="BK107" s="170">
        <f>SUM(BK108:BK117)</f>
        <v>0</v>
      </c>
    </row>
    <row r="108" spans="2:65" s="1" customFormat="1" ht="16.5" customHeight="1">
      <c r="B108" s="32"/>
      <c r="C108" s="173" t="s">
        <v>197</v>
      </c>
      <c r="D108" s="173" t="s">
        <v>164</v>
      </c>
      <c r="E108" s="174" t="s">
        <v>451</v>
      </c>
      <c r="F108" s="175" t="s">
        <v>452</v>
      </c>
      <c r="G108" s="176" t="s">
        <v>238</v>
      </c>
      <c r="H108" s="177">
        <v>33.92</v>
      </c>
      <c r="I108" s="178"/>
      <c r="J108" s="179">
        <f>ROUND(I108*H108,2)</f>
        <v>0</v>
      </c>
      <c r="K108" s="175" t="s">
        <v>168</v>
      </c>
      <c r="L108" s="36"/>
      <c r="M108" s="180" t="s">
        <v>1</v>
      </c>
      <c r="N108" s="181" t="s">
        <v>40</v>
      </c>
      <c r="O108" s="58"/>
      <c r="P108" s="182">
        <f>O108*H108</f>
        <v>0</v>
      </c>
      <c r="Q108" s="182">
        <v>1.9967999999999999</v>
      </c>
      <c r="R108" s="182">
        <f>Q108*H108</f>
        <v>67.731455999999994</v>
      </c>
      <c r="S108" s="182">
        <v>0</v>
      </c>
      <c r="T108" s="183">
        <f>S108*H108</f>
        <v>0</v>
      </c>
      <c r="AR108" s="15" t="s">
        <v>169</v>
      </c>
      <c r="AT108" s="15" t="s">
        <v>164</v>
      </c>
      <c r="AU108" s="15" t="s">
        <v>79</v>
      </c>
      <c r="AY108" s="15" t="s">
        <v>162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5" t="s">
        <v>77</v>
      </c>
      <c r="BK108" s="184">
        <f>ROUND(I108*H108,2)</f>
        <v>0</v>
      </c>
      <c r="BL108" s="15" t="s">
        <v>169</v>
      </c>
      <c r="BM108" s="15" t="s">
        <v>827</v>
      </c>
    </row>
    <row r="109" spans="2:65" s="1" customFormat="1">
      <c r="B109" s="32"/>
      <c r="C109" s="33"/>
      <c r="D109" s="185" t="s">
        <v>171</v>
      </c>
      <c r="E109" s="33"/>
      <c r="F109" s="186" t="s">
        <v>454</v>
      </c>
      <c r="G109" s="33"/>
      <c r="H109" s="33"/>
      <c r="I109" s="101"/>
      <c r="J109" s="33"/>
      <c r="K109" s="33"/>
      <c r="L109" s="36"/>
      <c r="M109" s="187"/>
      <c r="N109" s="58"/>
      <c r="O109" s="58"/>
      <c r="P109" s="58"/>
      <c r="Q109" s="58"/>
      <c r="R109" s="58"/>
      <c r="S109" s="58"/>
      <c r="T109" s="59"/>
      <c r="AT109" s="15" t="s">
        <v>171</v>
      </c>
      <c r="AU109" s="15" t="s">
        <v>79</v>
      </c>
    </row>
    <row r="110" spans="2:65" s="11" customFormat="1">
      <c r="B110" s="188"/>
      <c r="C110" s="189"/>
      <c r="D110" s="185" t="s">
        <v>241</v>
      </c>
      <c r="E110" s="190" t="s">
        <v>1</v>
      </c>
      <c r="F110" s="191" t="s">
        <v>828</v>
      </c>
      <c r="G110" s="189"/>
      <c r="H110" s="192">
        <v>19.84</v>
      </c>
      <c r="I110" s="193"/>
      <c r="J110" s="189"/>
      <c r="K110" s="189"/>
      <c r="L110" s="194"/>
      <c r="M110" s="195"/>
      <c r="N110" s="196"/>
      <c r="O110" s="196"/>
      <c r="P110" s="196"/>
      <c r="Q110" s="196"/>
      <c r="R110" s="196"/>
      <c r="S110" s="196"/>
      <c r="T110" s="197"/>
      <c r="AT110" s="198" t="s">
        <v>241</v>
      </c>
      <c r="AU110" s="198" t="s">
        <v>79</v>
      </c>
      <c r="AV110" s="11" t="s">
        <v>79</v>
      </c>
      <c r="AW110" s="11" t="s">
        <v>31</v>
      </c>
      <c r="AX110" s="11" t="s">
        <v>69</v>
      </c>
      <c r="AY110" s="198" t="s">
        <v>162</v>
      </c>
    </row>
    <row r="111" spans="2:65" s="11" customFormat="1">
      <c r="B111" s="188"/>
      <c r="C111" s="189"/>
      <c r="D111" s="185" t="s">
        <v>241</v>
      </c>
      <c r="E111" s="190" t="s">
        <v>1</v>
      </c>
      <c r="F111" s="191" t="s">
        <v>829</v>
      </c>
      <c r="G111" s="189"/>
      <c r="H111" s="192">
        <v>14.08</v>
      </c>
      <c r="I111" s="193"/>
      <c r="J111" s="189"/>
      <c r="K111" s="189"/>
      <c r="L111" s="194"/>
      <c r="M111" s="195"/>
      <c r="N111" s="196"/>
      <c r="O111" s="196"/>
      <c r="P111" s="196"/>
      <c r="Q111" s="196"/>
      <c r="R111" s="196"/>
      <c r="S111" s="196"/>
      <c r="T111" s="197"/>
      <c r="AT111" s="198" t="s">
        <v>241</v>
      </c>
      <c r="AU111" s="198" t="s">
        <v>79</v>
      </c>
      <c r="AV111" s="11" t="s">
        <v>79</v>
      </c>
      <c r="AW111" s="11" t="s">
        <v>31</v>
      </c>
      <c r="AX111" s="11" t="s">
        <v>69</v>
      </c>
      <c r="AY111" s="198" t="s">
        <v>162</v>
      </c>
    </row>
    <row r="112" spans="2:65" s="12" customFormat="1">
      <c r="B112" s="209"/>
      <c r="C112" s="210"/>
      <c r="D112" s="185" t="s">
        <v>241</v>
      </c>
      <c r="E112" s="211" t="s">
        <v>1</v>
      </c>
      <c r="F112" s="212" t="s">
        <v>272</v>
      </c>
      <c r="G112" s="210"/>
      <c r="H112" s="213">
        <v>33.92</v>
      </c>
      <c r="I112" s="214"/>
      <c r="J112" s="210"/>
      <c r="K112" s="210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241</v>
      </c>
      <c r="AU112" s="219" t="s">
        <v>79</v>
      </c>
      <c r="AV112" s="12" t="s">
        <v>169</v>
      </c>
      <c r="AW112" s="12" t="s">
        <v>31</v>
      </c>
      <c r="AX112" s="12" t="s">
        <v>77</v>
      </c>
      <c r="AY112" s="219" t="s">
        <v>162</v>
      </c>
    </row>
    <row r="113" spans="2:65" s="1" customFormat="1" ht="16.5" customHeight="1">
      <c r="B113" s="32"/>
      <c r="C113" s="173" t="s">
        <v>202</v>
      </c>
      <c r="D113" s="173" t="s">
        <v>164</v>
      </c>
      <c r="E113" s="174" t="s">
        <v>334</v>
      </c>
      <c r="F113" s="175" t="s">
        <v>335</v>
      </c>
      <c r="G113" s="176" t="s">
        <v>303</v>
      </c>
      <c r="H113" s="177">
        <v>33.92</v>
      </c>
      <c r="I113" s="178"/>
      <c r="J113" s="179">
        <f>ROUND(I113*H113,2)</f>
        <v>0</v>
      </c>
      <c r="K113" s="175" t="s">
        <v>168</v>
      </c>
      <c r="L113" s="36"/>
      <c r="M113" s="180" t="s">
        <v>1</v>
      </c>
      <c r="N113" s="181" t="s">
        <v>40</v>
      </c>
      <c r="O113" s="58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AR113" s="15" t="s">
        <v>169</v>
      </c>
      <c r="AT113" s="15" t="s">
        <v>164</v>
      </c>
      <c r="AU113" s="15" t="s">
        <v>79</v>
      </c>
      <c r="AY113" s="15" t="s">
        <v>162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5" t="s">
        <v>77</v>
      </c>
      <c r="BK113" s="184">
        <f>ROUND(I113*H113,2)</f>
        <v>0</v>
      </c>
      <c r="BL113" s="15" t="s">
        <v>169</v>
      </c>
      <c r="BM113" s="15" t="s">
        <v>830</v>
      </c>
    </row>
    <row r="114" spans="2:65" s="1" customFormat="1">
      <c r="B114" s="32"/>
      <c r="C114" s="33"/>
      <c r="D114" s="185" t="s">
        <v>171</v>
      </c>
      <c r="E114" s="33"/>
      <c r="F114" s="186" t="s">
        <v>337</v>
      </c>
      <c r="G114" s="33"/>
      <c r="H114" s="33"/>
      <c r="I114" s="101"/>
      <c r="J114" s="33"/>
      <c r="K114" s="33"/>
      <c r="L114" s="36"/>
      <c r="M114" s="187"/>
      <c r="N114" s="58"/>
      <c r="O114" s="58"/>
      <c r="P114" s="58"/>
      <c r="Q114" s="58"/>
      <c r="R114" s="58"/>
      <c r="S114" s="58"/>
      <c r="T114" s="59"/>
      <c r="AT114" s="15" t="s">
        <v>171</v>
      </c>
      <c r="AU114" s="15" t="s">
        <v>79</v>
      </c>
    </row>
    <row r="115" spans="2:65" s="11" customFormat="1">
      <c r="B115" s="188"/>
      <c r="C115" s="189"/>
      <c r="D115" s="185" t="s">
        <v>241</v>
      </c>
      <c r="E115" s="190" t="s">
        <v>1</v>
      </c>
      <c r="F115" s="191" t="s">
        <v>828</v>
      </c>
      <c r="G115" s="189"/>
      <c r="H115" s="192">
        <v>19.84</v>
      </c>
      <c r="I115" s="193"/>
      <c r="J115" s="189"/>
      <c r="K115" s="189"/>
      <c r="L115" s="194"/>
      <c r="M115" s="195"/>
      <c r="N115" s="196"/>
      <c r="O115" s="196"/>
      <c r="P115" s="196"/>
      <c r="Q115" s="196"/>
      <c r="R115" s="196"/>
      <c r="S115" s="196"/>
      <c r="T115" s="197"/>
      <c r="AT115" s="198" t="s">
        <v>241</v>
      </c>
      <c r="AU115" s="198" t="s">
        <v>79</v>
      </c>
      <c r="AV115" s="11" t="s">
        <v>79</v>
      </c>
      <c r="AW115" s="11" t="s">
        <v>31</v>
      </c>
      <c r="AX115" s="11" t="s">
        <v>69</v>
      </c>
      <c r="AY115" s="198" t="s">
        <v>162</v>
      </c>
    </row>
    <row r="116" spans="2:65" s="11" customFormat="1">
      <c r="B116" s="188"/>
      <c r="C116" s="189"/>
      <c r="D116" s="185" t="s">
        <v>241</v>
      </c>
      <c r="E116" s="190" t="s">
        <v>1</v>
      </c>
      <c r="F116" s="191" t="s">
        <v>829</v>
      </c>
      <c r="G116" s="189"/>
      <c r="H116" s="192">
        <v>14.08</v>
      </c>
      <c r="I116" s="193"/>
      <c r="J116" s="189"/>
      <c r="K116" s="189"/>
      <c r="L116" s="194"/>
      <c r="M116" s="195"/>
      <c r="N116" s="196"/>
      <c r="O116" s="196"/>
      <c r="P116" s="196"/>
      <c r="Q116" s="196"/>
      <c r="R116" s="196"/>
      <c r="S116" s="196"/>
      <c r="T116" s="197"/>
      <c r="AT116" s="198" t="s">
        <v>241</v>
      </c>
      <c r="AU116" s="198" t="s">
        <v>79</v>
      </c>
      <c r="AV116" s="11" t="s">
        <v>79</v>
      </c>
      <c r="AW116" s="11" t="s">
        <v>31</v>
      </c>
      <c r="AX116" s="11" t="s">
        <v>69</v>
      </c>
      <c r="AY116" s="198" t="s">
        <v>162</v>
      </c>
    </row>
    <row r="117" spans="2:65" s="12" customFormat="1">
      <c r="B117" s="209"/>
      <c r="C117" s="210"/>
      <c r="D117" s="185" t="s">
        <v>241</v>
      </c>
      <c r="E117" s="211" t="s">
        <v>1</v>
      </c>
      <c r="F117" s="212" t="s">
        <v>272</v>
      </c>
      <c r="G117" s="210"/>
      <c r="H117" s="213">
        <v>33.92</v>
      </c>
      <c r="I117" s="214"/>
      <c r="J117" s="210"/>
      <c r="K117" s="210"/>
      <c r="L117" s="215"/>
      <c r="M117" s="236"/>
      <c r="N117" s="237"/>
      <c r="O117" s="237"/>
      <c r="P117" s="237"/>
      <c r="Q117" s="237"/>
      <c r="R117" s="237"/>
      <c r="S117" s="237"/>
      <c r="T117" s="238"/>
      <c r="AT117" s="219" t="s">
        <v>241</v>
      </c>
      <c r="AU117" s="219" t="s">
        <v>79</v>
      </c>
      <c r="AV117" s="12" t="s">
        <v>169</v>
      </c>
      <c r="AW117" s="12" t="s">
        <v>31</v>
      </c>
      <c r="AX117" s="12" t="s">
        <v>77</v>
      </c>
      <c r="AY117" s="219" t="s">
        <v>162</v>
      </c>
    </row>
    <row r="118" spans="2:65" s="1" customFormat="1" ht="6.95" customHeight="1">
      <c r="B118" s="44"/>
      <c r="C118" s="45"/>
      <c r="D118" s="45"/>
      <c r="E118" s="45"/>
      <c r="F118" s="45"/>
      <c r="G118" s="45"/>
      <c r="H118" s="45"/>
      <c r="I118" s="123"/>
      <c r="J118" s="45"/>
      <c r="K118" s="45"/>
      <c r="L118" s="36"/>
    </row>
  </sheetData>
  <sheetProtection algorithmName="SHA-512" hashValue="qpvIloZUuuwS9ztm7Jve1nZpzz8Zp95PgPq6NxJ/7m+I0T2W+chgTCX1TDcnRf/WD0NeHcsfA3hBOzi0jkPjiQ==" saltValue="kUBoferuBnqgLCtXXyQCF2c5pQGphyRguIWNg7wjNKbRTcKa941bx9vIuCWzKNVZhDs+iryz+uwROW9uXxuKmg==" spinCount="100000" sheet="1" objects="1" scenarios="1" formatColumns="0" formatRows="0" autoFilter="0"/>
  <autoFilter ref="C82:K117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5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5" t="s">
        <v>123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133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1" t="str">
        <f>'Rekapitulace stavby'!K6</f>
        <v>Bratřejovka, km 3,190-6,271, oprava stupňů a opevnění toku</v>
      </c>
      <c r="F7" s="282"/>
      <c r="G7" s="282"/>
      <c r="H7" s="282"/>
      <c r="L7" s="18"/>
    </row>
    <row r="8" spans="2:46" s="1" customFormat="1" ht="12" customHeight="1">
      <c r="B8" s="36"/>
      <c r="D8" s="100" t="s">
        <v>134</v>
      </c>
      <c r="I8" s="101"/>
      <c r="L8" s="36"/>
    </row>
    <row r="9" spans="2:46" s="1" customFormat="1" ht="36.950000000000003" customHeight="1">
      <c r="B9" s="36"/>
      <c r="E9" s="283" t="s">
        <v>831</v>
      </c>
      <c r="F9" s="284"/>
      <c r="G9" s="284"/>
      <c r="H9" s="284"/>
      <c r="I9" s="101"/>
      <c r="L9" s="36"/>
    </row>
    <row r="10" spans="2:46" s="1" customFormat="1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7. 12. 2018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5" t="str">
        <f>'Rekapitulace stavby'!E14</f>
        <v>Vyplň údaj</v>
      </c>
      <c r="F18" s="286"/>
      <c r="G18" s="286"/>
      <c r="H18" s="286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32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33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34</v>
      </c>
      <c r="I26" s="101"/>
      <c r="L26" s="36"/>
    </row>
    <row r="27" spans="2:12" s="6" customFormat="1" ht="16.5" customHeight="1">
      <c r="B27" s="104"/>
      <c r="E27" s="287" t="s">
        <v>1</v>
      </c>
      <c r="F27" s="287"/>
      <c r="G27" s="287"/>
      <c r="H27" s="287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35</v>
      </c>
      <c r="I30" s="101"/>
      <c r="J30" s="108">
        <f>ROUND(J84,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37</v>
      </c>
      <c r="I32" s="110" t="s">
        <v>36</v>
      </c>
      <c r="J32" s="109" t="s">
        <v>38</v>
      </c>
      <c r="L32" s="36"/>
    </row>
    <row r="33" spans="2:12" s="1" customFormat="1" ht="14.45" customHeight="1">
      <c r="B33" s="36"/>
      <c r="D33" s="100" t="s">
        <v>39</v>
      </c>
      <c r="E33" s="100" t="s">
        <v>40</v>
      </c>
      <c r="F33" s="111">
        <f>ROUND((SUM(BE84:BE134)),  2)</f>
        <v>0</v>
      </c>
      <c r="I33" s="112">
        <v>0.21</v>
      </c>
      <c r="J33" s="111">
        <f>ROUND(((SUM(BE84:BE134))*I33),  2)</f>
        <v>0</v>
      </c>
      <c r="L33" s="36"/>
    </row>
    <row r="34" spans="2:12" s="1" customFormat="1" ht="14.45" customHeight="1">
      <c r="B34" s="36"/>
      <c r="E34" s="100" t="s">
        <v>41</v>
      </c>
      <c r="F34" s="111">
        <f>ROUND((SUM(BF84:BF134)),  2)</f>
        <v>0</v>
      </c>
      <c r="I34" s="112">
        <v>0.15</v>
      </c>
      <c r="J34" s="111">
        <f>ROUND(((SUM(BF84:BF134))*I34),  2)</f>
        <v>0</v>
      </c>
      <c r="L34" s="36"/>
    </row>
    <row r="35" spans="2:12" s="1" customFormat="1" ht="14.45" hidden="1" customHeight="1">
      <c r="B35" s="36"/>
      <c r="E35" s="100" t="s">
        <v>42</v>
      </c>
      <c r="F35" s="111">
        <f>ROUND((SUM(BG84:BG134)),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43</v>
      </c>
      <c r="F36" s="111">
        <f>ROUND((SUM(BH84:BH134)),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44</v>
      </c>
      <c r="F37" s="111">
        <f>ROUND((SUM(BI84:BI134)),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45</v>
      </c>
      <c r="E39" s="115"/>
      <c r="F39" s="115"/>
      <c r="G39" s="116" t="s">
        <v>46</v>
      </c>
      <c r="H39" s="117" t="s">
        <v>47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136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79" t="str">
        <f>E7</f>
        <v>Bratřejovka, km 3,190-6,271, oprava stupňů a opevnění toku</v>
      </c>
      <c r="F48" s="280"/>
      <c r="G48" s="280"/>
      <c r="H48" s="280"/>
      <c r="I48" s="101"/>
      <c r="J48" s="33"/>
      <c r="K48" s="33"/>
      <c r="L48" s="36"/>
    </row>
    <row r="49" spans="2:47" s="1" customFormat="1" ht="12" customHeight="1">
      <c r="B49" s="32"/>
      <c r="C49" s="27" t="s">
        <v>134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62" t="str">
        <f>E9</f>
        <v>16 - Stupeň 11</v>
      </c>
      <c r="F50" s="261"/>
      <c r="G50" s="261"/>
      <c r="H50" s="26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7. 12. 2018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Povodí Moravy, s.p.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32</v>
      </c>
      <c r="J55" s="30" t="str">
        <f>E24</f>
        <v>Agroprojekt PSO, s.r.o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137</v>
      </c>
      <c r="D57" s="128"/>
      <c r="E57" s="128"/>
      <c r="F57" s="128"/>
      <c r="G57" s="128"/>
      <c r="H57" s="128"/>
      <c r="I57" s="129"/>
      <c r="J57" s="130" t="s">
        <v>138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139</v>
      </c>
      <c r="D59" s="33"/>
      <c r="E59" s="33"/>
      <c r="F59" s="33"/>
      <c r="G59" s="33"/>
      <c r="H59" s="33"/>
      <c r="I59" s="101"/>
      <c r="J59" s="71">
        <f>J84</f>
        <v>0</v>
      </c>
      <c r="K59" s="33"/>
      <c r="L59" s="36"/>
      <c r="AU59" s="15" t="s">
        <v>140</v>
      </c>
    </row>
    <row r="60" spans="2:47" s="7" customFormat="1" ht="24.95" customHeight="1">
      <c r="B60" s="132"/>
      <c r="C60" s="133"/>
      <c r="D60" s="134" t="s">
        <v>141</v>
      </c>
      <c r="E60" s="135"/>
      <c r="F60" s="135"/>
      <c r="G60" s="135"/>
      <c r="H60" s="135"/>
      <c r="I60" s="136"/>
      <c r="J60" s="137">
        <f>J85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142</v>
      </c>
      <c r="E61" s="142"/>
      <c r="F61" s="142"/>
      <c r="G61" s="142"/>
      <c r="H61" s="142"/>
      <c r="I61" s="143"/>
      <c r="J61" s="144">
        <f>J86</f>
        <v>0</v>
      </c>
      <c r="K61" s="140"/>
      <c r="L61" s="145"/>
    </row>
    <row r="62" spans="2:47" s="8" customFormat="1" ht="14.85" customHeight="1">
      <c r="B62" s="139"/>
      <c r="C62" s="140"/>
      <c r="D62" s="141" t="s">
        <v>143</v>
      </c>
      <c r="E62" s="142"/>
      <c r="F62" s="142"/>
      <c r="G62" s="142"/>
      <c r="H62" s="142"/>
      <c r="I62" s="143"/>
      <c r="J62" s="144">
        <f>J106</f>
        <v>0</v>
      </c>
      <c r="K62" s="140"/>
      <c r="L62" s="145"/>
    </row>
    <row r="63" spans="2:47" s="8" customFormat="1" ht="14.85" customHeight="1">
      <c r="B63" s="139"/>
      <c r="C63" s="140"/>
      <c r="D63" s="141" t="s">
        <v>144</v>
      </c>
      <c r="E63" s="142"/>
      <c r="F63" s="142"/>
      <c r="G63" s="142"/>
      <c r="H63" s="142"/>
      <c r="I63" s="143"/>
      <c r="J63" s="144">
        <f>J120</f>
        <v>0</v>
      </c>
      <c r="K63" s="140"/>
      <c r="L63" s="145"/>
    </row>
    <row r="64" spans="2:47" s="8" customFormat="1" ht="19.899999999999999" customHeight="1">
      <c r="B64" s="139"/>
      <c r="C64" s="140"/>
      <c r="D64" s="141" t="s">
        <v>146</v>
      </c>
      <c r="E64" s="142"/>
      <c r="F64" s="142"/>
      <c r="G64" s="142"/>
      <c r="H64" s="142"/>
      <c r="I64" s="143"/>
      <c r="J64" s="144">
        <f>J121</f>
        <v>0</v>
      </c>
      <c r="K64" s="140"/>
      <c r="L64" s="145"/>
    </row>
    <row r="65" spans="2:12" s="1" customFormat="1" ht="21.75" customHeight="1">
      <c r="B65" s="32"/>
      <c r="C65" s="33"/>
      <c r="D65" s="33"/>
      <c r="E65" s="33"/>
      <c r="F65" s="33"/>
      <c r="G65" s="33"/>
      <c r="H65" s="33"/>
      <c r="I65" s="101"/>
      <c r="J65" s="33"/>
      <c r="K65" s="33"/>
      <c r="L65" s="36"/>
    </row>
    <row r="66" spans="2:12" s="1" customFormat="1" ht="6.95" customHeight="1">
      <c r="B66" s="44"/>
      <c r="C66" s="45"/>
      <c r="D66" s="45"/>
      <c r="E66" s="45"/>
      <c r="F66" s="45"/>
      <c r="G66" s="45"/>
      <c r="H66" s="45"/>
      <c r="I66" s="123"/>
      <c r="J66" s="45"/>
      <c r="K66" s="45"/>
      <c r="L66" s="36"/>
    </row>
    <row r="70" spans="2:12" s="1" customFormat="1" ht="6.95" customHeight="1">
      <c r="B70" s="46"/>
      <c r="C70" s="47"/>
      <c r="D70" s="47"/>
      <c r="E70" s="47"/>
      <c r="F70" s="47"/>
      <c r="G70" s="47"/>
      <c r="H70" s="47"/>
      <c r="I70" s="126"/>
      <c r="J70" s="47"/>
      <c r="K70" s="47"/>
      <c r="L70" s="36"/>
    </row>
    <row r="71" spans="2:12" s="1" customFormat="1" ht="24.95" customHeight="1">
      <c r="B71" s="32"/>
      <c r="C71" s="21" t="s">
        <v>147</v>
      </c>
      <c r="D71" s="33"/>
      <c r="E71" s="33"/>
      <c r="F71" s="33"/>
      <c r="G71" s="33"/>
      <c r="H71" s="33"/>
      <c r="I71" s="101"/>
      <c r="J71" s="33"/>
      <c r="K71" s="33"/>
      <c r="L71" s="36"/>
    </row>
    <row r="72" spans="2:12" s="1" customFormat="1" ht="6.95" customHeight="1">
      <c r="B72" s="32"/>
      <c r="C72" s="33"/>
      <c r="D72" s="33"/>
      <c r="E72" s="33"/>
      <c r="F72" s="33"/>
      <c r="G72" s="33"/>
      <c r="H72" s="33"/>
      <c r="I72" s="101"/>
      <c r="J72" s="33"/>
      <c r="K72" s="33"/>
      <c r="L72" s="36"/>
    </row>
    <row r="73" spans="2:12" s="1" customFormat="1" ht="12" customHeight="1">
      <c r="B73" s="32"/>
      <c r="C73" s="27" t="s">
        <v>16</v>
      </c>
      <c r="D73" s="33"/>
      <c r="E73" s="33"/>
      <c r="F73" s="33"/>
      <c r="G73" s="33"/>
      <c r="H73" s="33"/>
      <c r="I73" s="101"/>
      <c r="J73" s="33"/>
      <c r="K73" s="33"/>
      <c r="L73" s="36"/>
    </row>
    <row r="74" spans="2:12" s="1" customFormat="1" ht="16.5" customHeight="1">
      <c r="B74" s="32"/>
      <c r="C74" s="33"/>
      <c r="D74" s="33"/>
      <c r="E74" s="279" t="str">
        <f>E7</f>
        <v>Bratřejovka, km 3,190-6,271, oprava stupňů a opevnění toku</v>
      </c>
      <c r="F74" s="280"/>
      <c r="G74" s="280"/>
      <c r="H74" s="280"/>
      <c r="I74" s="101"/>
      <c r="J74" s="33"/>
      <c r="K74" s="33"/>
      <c r="L74" s="36"/>
    </row>
    <row r="75" spans="2:12" s="1" customFormat="1" ht="12" customHeight="1">
      <c r="B75" s="32"/>
      <c r="C75" s="27" t="s">
        <v>134</v>
      </c>
      <c r="D75" s="33"/>
      <c r="E75" s="33"/>
      <c r="F75" s="33"/>
      <c r="G75" s="33"/>
      <c r="H75" s="33"/>
      <c r="I75" s="101"/>
      <c r="J75" s="33"/>
      <c r="K75" s="33"/>
      <c r="L75" s="36"/>
    </row>
    <row r="76" spans="2:12" s="1" customFormat="1" ht="16.5" customHeight="1">
      <c r="B76" s="32"/>
      <c r="C76" s="33"/>
      <c r="D76" s="33"/>
      <c r="E76" s="262" t="str">
        <f>E9</f>
        <v>16 - Stupeň 11</v>
      </c>
      <c r="F76" s="261"/>
      <c r="G76" s="261"/>
      <c r="H76" s="261"/>
      <c r="I76" s="101"/>
      <c r="J76" s="33"/>
      <c r="K76" s="33"/>
      <c r="L76" s="36"/>
    </row>
    <row r="77" spans="2:12" s="1" customFormat="1" ht="6.95" customHeight="1">
      <c r="B77" s="32"/>
      <c r="C77" s="33"/>
      <c r="D77" s="33"/>
      <c r="E77" s="33"/>
      <c r="F77" s="33"/>
      <c r="G77" s="33"/>
      <c r="H77" s="33"/>
      <c r="I77" s="101"/>
      <c r="J77" s="33"/>
      <c r="K77" s="33"/>
      <c r="L77" s="36"/>
    </row>
    <row r="78" spans="2:12" s="1" customFormat="1" ht="12" customHeight="1">
      <c r="B78" s="32"/>
      <c r="C78" s="27" t="s">
        <v>20</v>
      </c>
      <c r="D78" s="33"/>
      <c r="E78" s="33"/>
      <c r="F78" s="25" t="str">
        <f>F12</f>
        <v xml:space="preserve"> </v>
      </c>
      <c r="G78" s="33"/>
      <c r="H78" s="33"/>
      <c r="I78" s="102" t="s">
        <v>22</v>
      </c>
      <c r="J78" s="53" t="str">
        <f>IF(J12="","",J12)</f>
        <v>7. 12. 2018</v>
      </c>
      <c r="K78" s="33"/>
      <c r="L78" s="36"/>
    </row>
    <row r="79" spans="2:12" s="1" customFormat="1" ht="6.95" customHeight="1">
      <c r="B79" s="32"/>
      <c r="C79" s="33"/>
      <c r="D79" s="33"/>
      <c r="E79" s="33"/>
      <c r="F79" s="33"/>
      <c r="G79" s="33"/>
      <c r="H79" s="33"/>
      <c r="I79" s="101"/>
      <c r="J79" s="33"/>
      <c r="K79" s="33"/>
      <c r="L79" s="36"/>
    </row>
    <row r="80" spans="2:12" s="1" customFormat="1" ht="13.7" customHeight="1">
      <c r="B80" s="32"/>
      <c r="C80" s="27" t="s">
        <v>24</v>
      </c>
      <c r="D80" s="33"/>
      <c r="E80" s="33"/>
      <c r="F80" s="25" t="str">
        <f>E15</f>
        <v>Povodí Moravy, s.p.</v>
      </c>
      <c r="G80" s="33"/>
      <c r="H80" s="33"/>
      <c r="I80" s="102" t="s">
        <v>30</v>
      </c>
      <c r="J80" s="30" t="str">
        <f>E21</f>
        <v xml:space="preserve"> </v>
      </c>
      <c r="K80" s="33"/>
      <c r="L80" s="36"/>
    </row>
    <row r="81" spans="2:65" s="1" customFormat="1" ht="13.7" customHeight="1">
      <c r="B81" s="32"/>
      <c r="C81" s="27" t="s">
        <v>28</v>
      </c>
      <c r="D81" s="33"/>
      <c r="E81" s="33"/>
      <c r="F81" s="25" t="str">
        <f>IF(E18="","",E18)</f>
        <v>Vyplň údaj</v>
      </c>
      <c r="G81" s="33"/>
      <c r="H81" s="33"/>
      <c r="I81" s="102" t="s">
        <v>32</v>
      </c>
      <c r="J81" s="30" t="str">
        <f>E24</f>
        <v>Agroprojekt PSO, s.r.o</v>
      </c>
      <c r="K81" s="33"/>
      <c r="L81" s="36"/>
    </row>
    <row r="82" spans="2:65" s="1" customFormat="1" ht="10.35" customHeight="1">
      <c r="B82" s="32"/>
      <c r="C82" s="33"/>
      <c r="D82" s="33"/>
      <c r="E82" s="33"/>
      <c r="F82" s="33"/>
      <c r="G82" s="33"/>
      <c r="H82" s="33"/>
      <c r="I82" s="101"/>
      <c r="J82" s="33"/>
      <c r="K82" s="33"/>
      <c r="L82" s="36"/>
    </row>
    <row r="83" spans="2:65" s="9" customFormat="1" ht="29.25" customHeight="1">
      <c r="B83" s="146"/>
      <c r="C83" s="147" t="s">
        <v>148</v>
      </c>
      <c r="D83" s="148" t="s">
        <v>54</v>
      </c>
      <c r="E83" s="148" t="s">
        <v>50</v>
      </c>
      <c r="F83" s="148" t="s">
        <v>51</v>
      </c>
      <c r="G83" s="148" t="s">
        <v>149</v>
      </c>
      <c r="H83" s="148" t="s">
        <v>150</v>
      </c>
      <c r="I83" s="149" t="s">
        <v>151</v>
      </c>
      <c r="J83" s="150" t="s">
        <v>138</v>
      </c>
      <c r="K83" s="151" t="s">
        <v>152</v>
      </c>
      <c r="L83" s="152"/>
      <c r="M83" s="62" t="s">
        <v>1</v>
      </c>
      <c r="N83" s="63" t="s">
        <v>39</v>
      </c>
      <c r="O83" s="63" t="s">
        <v>153</v>
      </c>
      <c r="P83" s="63" t="s">
        <v>154</v>
      </c>
      <c r="Q83" s="63" t="s">
        <v>155</v>
      </c>
      <c r="R83" s="63" t="s">
        <v>156</v>
      </c>
      <c r="S83" s="63" t="s">
        <v>157</v>
      </c>
      <c r="T83" s="64" t="s">
        <v>158</v>
      </c>
    </row>
    <row r="84" spans="2:65" s="1" customFormat="1" ht="22.9" customHeight="1">
      <c r="B84" s="32"/>
      <c r="C84" s="69" t="s">
        <v>159</v>
      </c>
      <c r="D84" s="33"/>
      <c r="E84" s="33"/>
      <c r="F84" s="33"/>
      <c r="G84" s="33"/>
      <c r="H84" s="33"/>
      <c r="I84" s="101"/>
      <c r="J84" s="153">
        <f>BK84</f>
        <v>0</v>
      </c>
      <c r="K84" s="33"/>
      <c r="L84" s="36"/>
      <c r="M84" s="65"/>
      <c r="N84" s="66"/>
      <c r="O84" s="66"/>
      <c r="P84" s="154">
        <f>P85</f>
        <v>0</v>
      </c>
      <c r="Q84" s="66"/>
      <c r="R84" s="154">
        <f>R85</f>
        <v>179.39804800000002</v>
      </c>
      <c r="S84" s="66"/>
      <c r="T84" s="155">
        <f>T85</f>
        <v>0</v>
      </c>
      <c r="AT84" s="15" t="s">
        <v>68</v>
      </c>
      <c r="AU84" s="15" t="s">
        <v>140</v>
      </c>
      <c r="BK84" s="156">
        <f>BK85</f>
        <v>0</v>
      </c>
    </row>
    <row r="85" spans="2:65" s="10" customFormat="1" ht="25.9" customHeight="1">
      <c r="B85" s="157"/>
      <c r="C85" s="158"/>
      <c r="D85" s="159" t="s">
        <v>68</v>
      </c>
      <c r="E85" s="160" t="s">
        <v>160</v>
      </c>
      <c r="F85" s="160" t="s">
        <v>161</v>
      </c>
      <c r="G85" s="158"/>
      <c r="H85" s="158"/>
      <c r="I85" s="161"/>
      <c r="J85" s="162">
        <f>BK85</f>
        <v>0</v>
      </c>
      <c r="K85" s="158"/>
      <c r="L85" s="163"/>
      <c r="M85" s="164"/>
      <c r="N85" s="165"/>
      <c r="O85" s="165"/>
      <c r="P85" s="166">
        <f>P86+P121</f>
        <v>0</v>
      </c>
      <c r="Q85" s="165"/>
      <c r="R85" s="166">
        <f>R86+R121</f>
        <v>179.39804800000002</v>
      </c>
      <c r="S85" s="165"/>
      <c r="T85" s="167">
        <f>T86+T121</f>
        <v>0</v>
      </c>
      <c r="AR85" s="168" t="s">
        <v>77</v>
      </c>
      <c r="AT85" s="169" t="s">
        <v>68</v>
      </c>
      <c r="AU85" s="169" t="s">
        <v>69</v>
      </c>
      <c r="AY85" s="168" t="s">
        <v>162</v>
      </c>
      <c r="BK85" s="170">
        <f>BK86+BK121</f>
        <v>0</v>
      </c>
    </row>
    <row r="86" spans="2:65" s="10" customFormat="1" ht="22.9" customHeight="1">
      <c r="B86" s="157"/>
      <c r="C86" s="158"/>
      <c r="D86" s="159" t="s">
        <v>68</v>
      </c>
      <c r="E86" s="171" t="s">
        <v>77</v>
      </c>
      <c r="F86" s="171" t="s">
        <v>163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P87+SUM(P88:P106)+P120</f>
        <v>0</v>
      </c>
      <c r="Q86" s="165"/>
      <c r="R86" s="166">
        <f>R87+SUM(R88:R106)+R120</f>
        <v>1.4048000000000001E-2</v>
      </c>
      <c r="S86" s="165"/>
      <c r="T86" s="167">
        <f>T87+SUM(T88:T106)+T120</f>
        <v>0</v>
      </c>
      <c r="AR86" s="168" t="s">
        <v>77</v>
      </c>
      <c r="AT86" s="169" t="s">
        <v>68</v>
      </c>
      <c r="AU86" s="169" t="s">
        <v>77</v>
      </c>
      <c r="AY86" s="168" t="s">
        <v>162</v>
      </c>
      <c r="BK86" s="170">
        <f>BK87+SUM(BK88:BK106)+BK120</f>
        <v>0</v>
      </c>
    </row>
    <row r="87" spans="2:65" s="1" customFormat="1" ht="16.5" customHeight="1">
      <c r="B87" s="32"/>
      <c r="C87" s="173" t="s">
        <v>77</v>
      </c>
      <c r="D87" s="173" t="s">
        <v>164</v>
      </c>
      <c r="E87" s="174" t="s">
        <v>165</v>
      </c>
      <c r="F87" s="175" t="s">
        <v>166</v>
      </c>
      <c r="G87" s="176" t="s">
        <v>167</v>
      </c>
      <c r="H87" s="177">
        <v>20</v>
      </c>
      <c r="I87" s="178"/>
      <c r="J87" s="179">
        <f>ROUND(I87*H87,2)</f>
        <v>0</v>
      </c>
      <c r="K87" s="175" t="s">
        <v>168</v>
      </c>
      <c r="L87" s="36"/>
      <c r="M87" s="180" t="s">
        <v>1</v>
      </c>
      <c r="N87" s="181" t="s">
        <v>40</v>
      </c>
      <c r="O87" s="58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15" t="s">
        <v>169</v>
      </c>
      <c r="AT87" s="15" t="s">
        <v>164</v>
      </c>
      <c r="AU87" s="15" t="s">
        <v>79</v>
      </c>
      <c r="AY87" s="15" t="s">
        <v>162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5" t="s">
        <v>77</v>
      </c>
      <c r="BK87" s="184">
        <f>ROUND(I87*H87,2)</f>
        <v>0</v>
      </c>
      <c r="BL87" s="15" t="s">
        <v>169</v>
      </c>
      <c r="BM87" s="15" t="s">
        <v>832</v>
      </c>
    </row>
    <row r="88" spans="2:65" s="1" customFormat="1">
      <c r="B88" s="32"/>
      <c r="C88" s="33"/>
      <c r="D88" s="185" t="s">
        <v>171</v>
      </c>
      <c r="E88" s="33"/>
      <c r="F88" s="186" t="s">
        <v>172</v>
      </c>
      <c r="G88" s="33"/>
      <c r="H88" s="33"/>
      <c r="I88" s="101"/>
      <c r="J88" s="33"/>
      <c r="K88" s="33"/>
      <c r="L88" s="36"/>
      <c r="M88" s="187"/>
      <c r="N88" s="58"/>
      <c r="O88" s="58"/>
      <c r="P88" s="58"/>
      <c r="Q88" s="58"/>
      <c r="R88" s="58"/>
      <c r="S88" s="58"/>
      <c r="T88" s="59"/>
      <c r="AT88" s="15" t="s">
        <v>171</v>
      </c>
      <c r="AU88" s="15" t="s">
        <v>79</v>
      </c>
    </row>
    <row r="89" spans="2:65" s="1" customFormat="1" ht="16.5" customHeight="1">
      <c r="B89" s="32"/>
      <c r="C89" s="173" t="s">
        <v>79</v>
      </c>
      <c r="D89" s="173" t="s">
        <v>164</v>
      </c>
      <c r="E89" s="174" t="s">
        <v>173</v>
      </c>
      <c r="F89" s="175" t="s">
        <v>174</v>
      </c>
      <c r="G89" s="176" t="s">
        <v>167</v>
      </c>
      <c r="H89" s="177">
        <v>20</v>
      </c>
      <c r="I89" s="178"/>
      <c r="J89" s="179">
        <f>ROUND(I89*H89,2)</f>
        <v>0</v>
      </c>
      <c r="K89" s="175" t="s">
        <v>1</v>
      </c>
      <c r="L89" s="36"/>
      <c r="M89" s="180" t="s">
        <v>1</v>
      </c>
      <c r="N89" s="181" t="s">
        <v>40</v>
      </c>
      <c r="O89" s="58"/>
      <c r="P89" s="182">
        <f>O89*H89</f>
        <v>0</v>
      </c>
      <c r="Q89" s="182">
        <v>1.8000000000000001E-4</v>
      </c>
      <c r="R89" s="182">
        <f>Q89*H89</f>
        <v>3.6000000000000003E-3</v>
      </c>
      <c r="S89" s="182">
        <v>0</v>
      </c>
      <c r="T89" s="183">
        <f>S89*H89</f>
        <v>0</v>
      </c>
      <c r="AR89" s="15" t="s">
        <v>169</v>
      </c>
      <c r="AT89" s="15" t="s">
        <v>164</v>
      </c>
      <c r="AU89" s="15" t="s">
        <v>79</v>
      </c>
      <c r="AY89" s="15" t="s">
        <v>162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5" t="s">
        <v>77</v>
      </c>
      <c r="BK89" s="184">
        <f>ROUND(I89*H89,2)</f>
        <v>0</v>
      </c>
      <c r="BL89" s="15" t="s">
        <v>169</v>
      </c>
      <c r="BM89" s="15" t="s">
        <v>833</v>
      </c>
    </row>
    <row r="90" spans="2:65" s="1" customFormat="1">
      <c r="B90" s="32"/>
      <c r="C90" s="33"/>
      <c r="D90" s="185" t="s">
        <v>171</v>
      </c>
      <c r="E90" s="33"/>
      <c r="F90" s="186" t="s">
        <v>176</v>
      </c>
      <c r="G90" s="33"/>
      <c r="H90" s="33"/>
      <c r="I90" s="101"/>
      <c r="J90" s="33"/>
      <c r="K90" s="33"/>
      <c r="L90" s="36"/>
      <c r="M90" s="187"/>
      <c r="N90" s="58"/>
      <c r="O90" s="58"/>
      <c r="P90" s="58"/>
      <c r="Q90" s="58"/>
      <c r="R90" s="58"/>
      <c r="S90" s="58"/>
      <c r="T90" s="59"/>
      <c r="AT90" s="15" t="s">
        <v>171</v>
      </c>
      <c r="AU90" s="15" t="s">
        <v>79</v>
      </c>
    </row>
    <row r="91" spans="2:65" s="1" customFormat="1" ht="16.5" customHeight="1">
      <c r="B91" s="32"/>
      <c r="C91" s="173" t="s">
        <v>177</v>
      </c>
      <c r="D91" s="173" t="s">
        <v>164</v>
      </c>
      <c r="E91" s="174" t="s">
        <v>341</v>
      </c>
      <c r="F91" s="175" t="s">
        <v>342</v>
      </c>
      <c r="G91" s="176" t="s">
        <v>180</v>
      </c>
      <c r="H91" s="177">
        <v>7</v>
      </c>
      <c r="I91" s="178"/>
      <c r="J91" s="179">
        <f>ROUND(I91*H91,2)</f>
        <v>0</v>
      </c>
      <c r="K91" s="175" t="s">
        <v>168</v>
      </c>
      <c r="L91" s="36"/>
      <c r="M91" s="180" t="s">
        <v>1</v>
      </c>
      <c r="N91" s="181" t="s">
        <v>40</v>
      </c>
      <c r="O91" s="58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AR91" s="15" t="s">
        <v>169</v>
      </c>
      <c r="AT91" s="15" t="s">
        <v>164</v>
      </c>
      <c r="AU91" s="15" t="s">
        <v>79</v>
      </c>
      <c r="AY91" s="15" t="s">
        <v>162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5" t="s">
        <v>77</v>
      </c>
      <c r="BK91" s="184">
        <f>ROUND(I91*H91,2)</f>
        <v>0</v>
      </c>
      <c r="BL91" s="15" t="s">
        <v>169</v>
      </c>
      <c r="BM91" s="15" t="s">
        <v>834</v>
      </c>
    </row>
    <row r="92" spans="2:65" s="1" customFormat="1">
      <c r="B92" s="32"/>
      <c r="C92" s="33"/>
      <c r="D92" s="185" t="s">
        <v>171</v>
      </c>
      <c r="E92" s="33"/>
      <c r="F92" s="186" t="s">
        <v>344</v>
      </c>
      <c r="G92" s="33"/>
      <c r="H92" s="33"/>
      <c r="I92" s="101"/>
      <c r="J92" s="33"/>
      <c r="K92" s="33"/>
      <c r="L92" s="36"/>
      <c r="M92" s="187"/>
      <c r="N92" s="58"/>
      <c r="O92" s="58"/>
      <c r="P92" s="58"/>
      <c r="Q92" s="58"/>
      <c r="R92" s="58"/>
      <c r="S92" s="58"/>
      <c r="T92" s="59"/>
      <c r="AT92" s="15" t="s">
        <v>171</v>
      </c>
      <c r="AU92" s="15" t="s">
        <v>79</v>
      </c>
    </row>
    <row r="93" spans="2:65" s="1" customFormat="1" ht="16.5" customHeight="1">
      <c r="B93" s="32"/>
      <c r="C93" s="173" t="s">
        <v>169</v>
      </c>
      <c r="D93" s="173" t="s">
        <v>164</v>
      </c>
      <c r="E93" s="174" t="s">
        <v>354</v>
      </c>
      <c r="F93" s="175" t="s">
        <v>355</v>
      </c>
      <c r="G93" s="176" t="s">
        <v>180</v>
      </c>
      <c r="H93" s="177">
        <v>7</v>
      </c>
      <c r="I93" s="178"/>
      <c r="J93" s="179">
        <f>ROUND(I93*H93,2)</f>
        <v>0</v>
      </c>
      <c r="K93" s="175" t="s">
        <v>267</v>
      </c>
      <c r="L93" s="36"/>
      <c r="M93" s="180" t="s">
        <v>1</v>
      </c>
      <c r="N93" s="181" t="s">
        <v>40</v>
      </c>
      <c r="O93" s="58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AR93" s="15" t="s">
        <v>169</v>
      </c>
      <c r="AT93" s="15" t="s">
        <v>164</v>
      </c>
      <c r="AU93" s="15" t="s">
        <v>79</v>
      </c>
      <c r="AY93" s="15" t="s">
        <v>162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5" t="s">
        <v>77</v>
      </c>
      <c r="BK93" s="184">
        <f>ROUND(I93*H93,2)</f>
        <v>0</v>
      </c>
      <c r="BL93" s="15" t="s">
        <v>169</v>
      </c>
      <c r="BM93" s="15" t="s">
        <v>835</v>
      </c>
    </row>
    <row r="94" spans="2:65" s="1" customFormat="1" ht="19.5">
      <c r="B94" s="32"/>
      <c r="C94" s="33"/>
      <c r="D94" s="185" t="s">
        <v>171</v>
      </c>
      <c r="E94" s="33"/>
      <c r="F94" s="186" t="s">
        <v>357</v>
      </c>
      <c r="G94" s="33"/>
      <c r="H94" s="33"/>
      <c r="I94" s="101"/>
      <c r="J94" s="33"/>
      <c r="K94" s="33"/>
      <c r="L94" s="36"/>
      <c r="M94" s="187"/>
      <c r="N94" s="58"/>
      <c r="O94" s="58"/>
      <c r="P94" s="58"/>
      <c r="Q94" s="58"/>
      <c r="R94" s="58"/>
      <c r="S94" s="58"/>
      <c r="T94" s="59"/>
      <c r="AT94" s="15" t="s">
        <v>171</v>
      </c>
      <c r="AU94" s="15" t="s">
        <v>79</v>
      </c>
    </row>
    <row r="95" spans="2:65" s="1" customFormat="1" ht="16.5" customHeight="1">
      <c r="B95" s="32"/>
      <c r="C95" s="173" t="s">
        <v>187</v>
      </c>
      <c r="D95" s="173" t="s">
        <v>164</v>
      </c>
      <c r="E95" s="174" t="s">
        <v>349</v>
      </c>
      <c r="F95" s="175" t="s">
        <v>350</v>
      </c>
      <c r="G95" s="176" t="s">
        <v>180</v>
      </c>
      <c r="H95" s="177">
        <v>7</v>
      </c>
      <c r="I95" s="178"/>
      <c r="J95" s="179">
        <f>ROUND(I95*H95,2)</f>
        <v>0</v>
      </c>
      <c r="K95" s="175" t="s">
        <v>267</v>
      </c>
      <c r="L95" s="36"/>
      <c r="M95" s="180" t="s">
        <v>1</v>
      </c>
      <c r="N95" s="181" t="s">
        <v>40</v>
      </c>
      <c r="O95" s="58"/>
      <c r="P95" s="182">
        <f>O95*H95</f>
        <v>0</v>
      </c>
      <c r="Q95" s="182">
        <v>5.0000000000000002E-5</v>
      </c>
      <c r="R95" s="182">
        <f>Q95*H95</f>
        <v>3.5E-4</v>
      </c>
      <c r="S95" s="182">
        <v>0</v>
      </c>
      <c r="T95" s="183">
        <f>S95*H95</f>
        <v>0</v>
      </c>
      <c r="AR95" s="15" t="s">
        <v>169</v>
      </c>
      <c r="AT95" s="15" t="s">
        <v>164</v>
      </c>
      <c r="AU95" s="15" t="s">
        <v>79</v>
      </c>
      <c r="AY95" s="15" t="s">
        <v>162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5" t="s">
        <v>77</v>
      </c>
      <c r="BK95" s="184">
        <f>ROUND(I95*H95,2)</f>
        <v>0</v>
      </c>
      <c r="BL95" s="15" t="s">
        <v>169</v>
      </c>
      <c r="BM95" s="15" t="s">
        <v>836</v>
      </c>
    </row>
    <row r="96" spans="2:65" s="1" customFormat="1">
      <c r="B96" s="32"/>
      <c r="C96" s="33"/>
      <c r="D96" s="185" t="s">
        <v>171</v>
      </c>
      <c r="E96" s="33"/>
      <c r="F96" s="186" t="s">
        <v>352</v>
      </c>
      <c r="G96" s="33"/>
      <c r="H96" s="33"/>
      <c r="I96" s="101"/>
      <c r="J96" s="33"/>
      <c r="K96" s="33"/>
      <c r="L96" s="36"/>
      <c r="M96" s="187"/>
      <c r="N96" s="58"/>
      <c r="O96" s="58"/>
      <c r="P96" s="58"/>
      <c r="Q96" s="58"/>
      <c r="R96" s="58"/>
      <c r="S96" s="58"/>
      <c r="T96" s="59"/>
      <c r="AT96" s="15" t="s">
        <v>171</v>
      </c>
      <c r="AU96" s="15" t="s">
        <v>79</v>
      </c>
    </row>
    <row r="97" spans="2:65" s="1" customFormat="1" ht="16.5" customHeight="1">
      <c r="B97" s="32"/>
      <c r="C97" s="173" t="s">
        <v>192</v>
      </c>
      <c r="D97" s="173" t="s">
        <v>164</v>
      </c>
      <c r="E97" s="174" t="s">
        <v>362</v>
      </c>
      <c r="F97" s="175" t="s">
        <v>363</v>
      </c>
      <c r="G97" s="176" t="s">
        <v>180</v>
      </c>
      <c r="H97" s="177">
        <v>7</v>
      </c>
      <c r="I97" s="178"/>
      <c r="J97" s="179">
        <f>ROUND(I97*H97,2)</f>
        <v>0</v>
      </c>
      <c r="K97" s="175" t="s">
        <v>267</v>
      </c>
      <c r="L97" s="36"/>
      <c r="M97" s="180" t="s">
        <v>1</v>
      </c>
      <c r="N97" s="181" t="s">
        <v>40</v>
      </c>
      <c r="O97" s="58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AR97" s="15" t="s">
        <v>169</v>
      </c>
      <c r="AT97" s="15" t="s">
        <v>164</v>
      </c>
      <c r="AU97" s="15" t="s">
        <v>79</v>
      </c>
      <c r="AY97" s="15" t="s">
        <v>162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5" t="s">
        <v>77</v>
      </c>
      <c r="BK97" s="184">
        <f>ROUND(I97*H97,2)</f>
        <v>0</v>
      </c>
      <c r="BL97" s="15" t="s">
        <v>169</v>
      </c>
      <c r="BM97" s="15" t="s">
        <v>837</v>
      </c>
    </row>
    <row r="98" spans="2:65" s="1" customFormat="1" ht="19.5">
      <c r="B98" s="32"/>
      <c r="C98" s="33"/>
      <c r="D98" s="185" t="s">
        <v>171</v>
      </c>
      <c r="E98" s="33"/>
      <c r="F98" s="186" t="s">
        <v>365</v>
      </c>
      <c r="G98" s="33"/>
      <c r="H98" s="33"/>
      <c r="I98" s="101"/>
      <c r="J98" s="33"/>
      <c r="K98" s="33"/>
      <c r="L98" s="36"/>
      <c r="M98" s="187"/>
      <c r="N98" s="58"/>
      <c r="O98" s="58"/>
      <c r="P98" s="58"/>
      <c r="Q98" s="58"/>
      <c r="R98" s="58"/>
      <c r="S98" s="58"/>
      <c r="T98" s="59"/>
      <c r="AT98" s="15" t="s">
        <v>171</v>
      </c>
      <c r="AU98" s="15" t="s">
        <v>79</v>
      </c>
    </row>
    <row r="99" spans="2:65" s="1" customFormat="1" ht="16.5" customHeight="1">
      <c r="B99" s="32"/>
      <c r="C99" s="173" t="s">
        <v>197</v>
      </c>
      <c r="D99" s="173" t="s">
        <v>164</v>
      </c>
      <c r="E99" s="174" t="s">
        <v>366</v>
      </c>
      <c r="F99" s="175" t="s">
        <v>367</v>
      </c>
      <c r="G99" s="176" t="s">
        <v>180</v>
      </c>
      <c r="H99" s="177">
        <v>7</v>
      </c>
      <c r="I99" s="178"/>
      <c r="J99" s="179">
        <f>ROUND(I99*H99,2)</f>
        <v>0</v>
      </c>
      <c r="K99" s="175" t="s">
        <v>168</v>
      </c>
      <c r="L99" s="36"/>
      <c r="M99" s="180" t="s">
        <v>1</v>
      </c>
      <c r="N99" s="181" t="s">
        <v>40</v>
      </c>
      <c r="O99" s="58"/>
      <c r="P99" s="182">
        <f>O99*H99</f>
        <v>0</v>
      </c>
      <c r="Q99" s="182">
        <v>2.7E-4</v>
      </c>
      <c r="R99" s="182">
        <f>Q99*H99</f>
        <v>1.89E-3</v>
      </c>
      <c r="S99" s="182">
        <v>0</v>
      </c>
      <c r="T99" s="183">
        <f>S99*H99</f>
        <v>0</v>
      </c>
      <c r="AR99" s="15" t="s">
        <v>169</v>
      </c>
      <c r="AT99" s="15" t="s">
        <v>164</v>
      </c>
      <c r="AU99" s="15" t="s">
        <v>79</v>
      </c>
      <c r="AY99" s="15" t="s">
        <v>162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5" t="s">
        <v>77</v>
      </c>
      <c r="BK99" s="184">
        <f>ROUND(I99*H99,2)</f>
        <v>0</v>
      </c>
      <c r="BL99" s="15" t="s">
        <v>169</v>
      </c>
      <c r="BM99" s="15" t="s">
        <v>838</v>
      </c>
    </row>
    <row r="100" spans="2:65" s="1" customFormat="1">
      <c r="B100" s="32"/>
      <c r="C100" s="33"/>
      <c r="D100" s="185" t="s">
        <v>171</v>
      </c>
      <c r="E100" s="33"/>
      <c r="F100" s="186" t="s">
        <v>369</v>
      </c>
      <c r="G100" s="33"/>
      <c r="H100" s="33"/>
      <c r="I100" s="101"/>
      <c r="J100" s="33"/>
      <c r="K100" s="33"/>
      <c r="L100" s="36"/>
      <c r="M100" s="187"/>
      <c r="N100" s="58"/>
      <c r="O100" s="58"/>
      <c r="P100" s="58"/>
      <c r="Q100" s="58"/>
      <c r="R100" s="58"/>
      <c r="S100" s="58"/>
      <c r="T100" s="59"/>
      <c r="AT100" s="15" t="s">
        <v>171</v>
      </c>
      <c r="AU100" s="15" t="s">
        <v>79</v>
      </c>
    </row>
    <row r="101" spans="2:65" s="1" customFormat="1" ht="16.5" customHeight="1">
      <c r="B101" s="32"/>
      <c r="C101" s="173" t="s">
        <v>202</v>
      </c>
      <c r="D101" s="173" t="s">
        <v>164</v>
      </c>
      <c r="E101" s="174" t="s">
        <v>372</v>
      </c>
      <c r="F101" s="175" t="s">
        <v>373</v>
      </c>
      <c r="G101" s="176" t="s">
        <v>180</v>
      </c>
      <c r="H101" s="177">
        <v>7</v>
      </c>
      <c r="I101" s="178"/>
      <c r="J101" s="179">
        <f>ROUND(I101*H101,2)</f>
        <v>0</v>
      </c>
      <c r="K101" s="175" t="s">
        <v>168</v>
      </c>
      <c r="L101" s="36"/>
      <c r="M101" s="180" t="s">
        <v>1</v>
      </c>
      <c r="N101" s="181" t="s">
        <v>40</v>
      </c>
      <c r="O101" s="58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AR101" s="15" t="s">
        <v>222</v>
      </c>
      <c r="AT101" s="15" t="s">
        <v>164</v>
      </c>
      <c r="AU101" s="15" t="s">
        <v>79</v>
      </c>
      <c r="AY101" s="15" t="s">
        <v>162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5" t="s">
        <v>77</v>
      </c>
      <c r="BK101" s="184">
        <f>ROUND(I101*H101,2)</f>
        <v>0</v>
      </c>
      <c r="BL101" s="15" t="s">
        <v>222</v>
      </c>
      <c r="BM101" s="15" t="s">
        <v>839</v>
      </c>
    </row>
    <row r="102" spans="2:65" s="1" customFormat="1" ht="19.5">
      <c r="B102" s="32"/>
      <c r="C102" s="33"/>
      <c r="D102" s="185" t="s">
        <v>171</v>
      </c>
      <c r="E102" s="33"/>
      <c r="F102" s="186" t="s">
        <v>375</v>
      </c>
      <c r="G102" s="33"/>
      <c r="H102" s="33"/>
      <c r="I102" s="101"/>
      <c r="J102" s="33"/>
      <c r="K102" s="33"/>
      <c r="L102" s="36"/>
      <c r="M102" s="187"/>
      <c r="N102" s="58"/>
      <c r="O102" s="58"/>
      <c r="P102" s="58"/>
      <c r="Q102" s="58"/>
      <c r="R102" s="58"/>
      <c r="S102" s="58"/>
      <c r="T102" s="59"/>
      <c r="AT102" s="15" t="s">
        <v>171</v>
      </c>
      <c r="AU102" s="15" t="s">
        <v>79</v>
      </c>
    </row>
    <row r="103" spans="2:65" s="1" customFormat="1" ht="16.5" customHeight="1">
      <c r="B103" s="32"/>
      <c r="C103" s="173" t="s">
        <v>207</v>
      </c>
      <c r="D103" s="173" t="s">
        <v>164</v>
      </c>
      <c r="E103" s="174" t="s">
        <v>377</v>
      </c>
      <c r="F103" s="175" t="s">
        <v>378</v>
      </c>
      <c r="G103" s="176" t="s">
        <v>238</v>
      </c>
      <c r="H103" s="177">
        <v>148.4</v>
      </c>
      <c r="I103" s="178"/>
      <c r="J103" s="179">
        <f>ROUND(I103*H103,2)</f>
        <v>0</v>
      </c>
      <c r="K103" s="175" t="s">
        <v>168</v>
      </c>
      <c r="L103" s="36"/>
      <c r="M103" s="180" t="s">
        <v>1</v>
      </c>
      <c r="N103" s="181" t="s">
        <v>40</v>
      </c>
      <c r="O103" s="58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15" t="s">
        <v>169</v>
      </c>
      <c r="AT103" s="15" t="s">
        <v>164</v>
      </c>
      <c r="AU103" s="15" t="s">
        <v>79</v>
      </c>
      <c r="AY103" s="15" t="s">
        <v>162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5" t="s">
        <v>77</v>
      </c>
      <c r="BK103" s="184">
        <f>ROUND(I103*H103,2)</f>
        <v>0</v>
      </c>
      <c r="BL103" s="15" t="s">
        <v>169</v>
      </c>
      <c r="BM103" s="15" t="s">
        <v>840</v>
      </c>
    </row>
    <row r="104" spans="2:65" s="1" customFormat="1" ht="19.5">
      <c r="B104" s="32"/>
      <c r="C104" s="33"/>
      <c r="D104" s="185" t="s">
        <v>171</v>
      </c>
      <c r="E104" s="33"/>
      <c r="F104" s="186" t="s">
        <v>380</v>
      </c>
      <c r="G104" s="33"/>
      <c r="H104" s="33"/>
      <c r="I104" s="101"/>
      <c r="J104" s="33"/>
      <c r="K104" s="33"/>
      <c r="L104" s="36"/>
      <c r="M104" s="187"/>
      <c r="N104" s="58"/>
      <c r="O104" s="58"/>
      <c r="P104" s="58"/>
      <c r="Q104" s="58"/>
      <c r="R104" s="58"/>
      <c r="S104" s="58"/>
      <c r="T104" s="59"/>
      <c r="AT104" s="15" t="s">
        <v>171</v>
      </c>
      <c r="AU104" s="15" t="s">
        <v>79</v>
      </c>
    </row>
    <row r="105" spans="2:65" s="11" customFormat="1">
      <c r="B105" s="188"/>
      <c r="C105" s="189"/>
      <c r="D105" s="185" t="s">
        <v>241</v>
      </c>
      <c r="E105" s="190" t="s">
        <v>1</v>
      </c>
      <c r="F105" s="191" t="s">
        <v>841</v>
      </c>
      <c r="G105" s="189"/>
      <c r="H105" s="192">
        <v>148.4</v>
      </c>
      <c r="I105" s="193"/>
      <c r="J105" s="189"/>
      <c r="K105" s="189"/>
      <c r="L105" s="194"/>
      <c r="M105" s="195"/>
      <c r="N105" s="196"/>
      <c r="O105" s="196"/>
      <c r="P105" s="196"/>
      <c r="Q105" s="196"/>
      <c r="R105" s="196"/>
      <c r="S105" s="196"/>
      <c r="T105" s="197"/>
      <c r="AT105" s="198" t="s">
        <v>241</v>
      </c>
      <c r="AU105" s="198" t="s">
        <v>79</v>
      </c>
      <c r="AV105" s="11" t="s">
        <v>79</v>
      </c>
      <c r="AW105" s="11" t="s">
        <v>31</v>
      </c>
      <c r="AX105" s="11" t="s">
        <v>77</v>
      </c>
      <c r="AY105" s="198" t="s">
        <v>162</v>
      </c>
    </row>
    <row r="106" spans="2:65" s="10" customFormat="1" ht="20.85" customHeight="1">
      <c r="B106" s="157"/>
      <c r="C106" s="158"/>
      <c r="D106" s="159" t="s">
        <v>68</v>
      </c>
      <c r="E106" s="171" t="s">
        <v>79</v>
      </c>
      <c r="F106" s="171" t="s">
        <v>225</v>
      </c>
      <c r="G106" s="158"/>
      <c r="H106" s="158"/>
      <c r="I106" s="161"/>
      <c r="J106" s="172">
        <f>BK106</f>
        <v>0</v>
      </c>
      <c r="K106" s="158"/>
      <c r="L106" s="163"/>
      <c r="M106" s="164"/>
      <c r="N106" s="165"/>
      <c r="O106" s="165"/>
      <c r="P106" s="166">
        <f>SUM(P107:P119)</f>
        <v>0</v>
      </c>
      <c r="Q106" s="165"/>
      <c r="R106" s="166">
        <f>SUM(R107:R119)</f>
        <v>8.2080000000000018E-3</v>
      </c>
      <c r="S106" s="165"/>
      <c r="T106" s="167">
        <f>SUM(T107:T119)</f>
        <v>0</v>
      </c>
      <c r="AR106" s="168" t="s">
        <v>77</v>
      </c>
      <c r="AT106" s="169" t="s">
        <v>68</v>
      </c>
      <c r="AU106" s="169" t="s">
        <v>79</v>
      </c>
      <c r="AY106" s="168" t="s">
        <v>162</v>
      </c>
      <c r="BK106" s="170">
        <f>SUM(BK107:BK119)</f>
        <v>0</v>
      </c>
    </row>
    <row r="107" spans="2:65" s="1" customFormat="1" ht="16.5" customHeight="1">
      <c r="B107" s="32"/>
      <c r="C107" s="173" t="s">
        <v>104</v>
      </c>
      <c r="D107" s="173" t="s">
        <v>164</v>
      </c>
      <c r="E107" s="174" t="s">
        <v>226</v>
      </c>
      <c r="F107" s="175" t="s">
        <v>227</v>
      </c>
      <c r="G107" s="176" t="s">
        <v>228</v>
      </c>
      <c r="H107" s="177">
        <v>120</v>
      </c>
      <c r="I107" s="178"/>
      <c r="J107" s="179">
        <f>ROUND(I107*H107,2)</f>
        <v>0</v>
      </c>
      <c r="K107" s="175" t="s">
        <v>168</v>
      </c>
      <c r="L107" s="36"/>
      <c r="M107" s="180" t="s">
        <v>1</v>
      </c>
      <c r="N107" s="181" t="s">
        <v>40</v>
      </c>
      <c r="O107" s="58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AR107" s="15" t="s">
        <v>169</v>
      </c>
      <c r="AT107" s="15" t="s">
        <v>164</v>
      </c>
      <c r="AU107" s="15" t="s">
        <v>177</v>
      </c>
      <c r="AY107" s="15" t="s">
        <v>162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5" t="s">
        <v>77</v>
      </c>
      <c r="BK107" s="184">
        <f>ROUND(I107*H107,2)</f>
        <v>0</v>
      </c>
      <c r="BL107" s="15" t="s">
        <v>169</v>
      </c>
      <c r="BM107" s="15" t="s">
        <v>842</v>
      </c>
    </row>
    <row r="108" spans="2:65" s="1" customFormat="1">
      <c r="B108" s="32"/>
      <c r="C108" s="33"/>
      <c r="D108" s="185" t="s">
        <v>171</v>
      </c>
      <c r="E108" s="33"/>
      <c r="F108" s="186" t="s">
        <v>230</v>
      </c>
      <c r="G108" s="33"/>
      <c r="H108" s="33"/>
      <c r="I108" s="101"/>
      <c r="J108" s="33"/>
      <c r="K108" s="33"/>
      <c r="L108" s="36"/>
      <c r="M108" s="187"/>
      <c r="N108" s="58"/>
      <c r="O108" s="58"/>
      <c r="P108" s="58"/>
      <c r="Q108" s="58"/>
      <c r="R108" s="58"/>
      <c r="S108" s="58"/>
      <c r="T108" s="59"/>
      <c r="AT108" s="15" t="s">
        <v>171</v>
      </c>
      <c r="AU108" s="15" t="s">
        <v>177</v>
      </c>
    </row>
    <row r="109" spans="2:65" s="1" customFormat="1" ht="16.5" customHeight="1">
      <c r="B109" s="32"/>
      <c r="C109" s="173" t="s">
        <v>107</v>
      </c>
      <c r="D109" s="173" t="s">
        <v>164</v>
      </c>
      <c r="E109" s="174" t="s">
        <v>231</v>
      </c>
      <c r="F109" s="175" t="s">
        <v>232</v>
      </c>
      <c r="G109" s="176" t="s">
        <v>233</v>
      </c>
      <c r="H109" s="177">
        <v>30</v>
      </c>
      <c r="I109" s="178"/>
      <c r="J109" s="179">
        <f>ROUND(I109*H109,2)</f>
        <v>0</v>
      </c>
      <c r="K109" s="175" t="s">
        <v>168</v>
      </c>
      <c r="L109" s="36"/>
      <c r="M109" s="180" t="s">
        <v>1</v>
      </c>
      <c r="N109" s="181" t="s">
        <v>40</v>
      </c>
      <c r="O109" s="58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AR109" s="15" t="s">
        <v>169</v>
      </c>
      <c r="AT109" s="15" t="s">
        <v>164</v>
      </c>
      <c r="AU109" s="15" t="s">
        <v>177</v>
      </c>
      <c r="AY109" s="15" t="s">
        <v>162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5" t="s">
        <v>77</v>
      </c>
      <c r="BK109" s="184">
        <f>ROUND(I109*H109,2)</f>
        <v>0</v>
      </c>
      <c r="BL109" s="15" t="s">
        <v>169</v>
      </c>
      <c r="BM109" s="15" t="s">
        <v>843</v>
      </c>
    </row>
    <row r="110" spans="2:65" s="1" customFormat="1">
      <c r="B110" s="32"/>
      <c r="C110" s="33"/>
      <c r="D110" s="185" t="s">
        <v>171</v>
      </c>
      <c r="E110" s="33"/>
      <c r="F110" s="186" t="s">
        <v>235</v>
      </c>
      <c r="G110" s="33"/>
      <c r="H110" s="33"/>
      <c r="I110" s="101"/>
      <c r="J110" s="33"/>
      <c r="K110" s="33"/>
      <c r="L110" s="36"/>
      <c r="M110" s="187"/>
      <c r="N110" s="58"/>
      <c r="O110" s="58"/>
      <c r="P110" s="58"/>
      <c r="Q110" s="58"/>
      <c r="R110" s="58"/>
      <c r="S110" s="58"/>
      <c r="T110" s="59"/>
      <c r="AT110" s="15" t="s">
        <v>171</v>
      </c>
      <c r="AU110" s="15" t="s">
        <v>177</v>
      </c>
    </row>
    <row r="111" spans="2:65" s="1" customFormat="1" ht="16.5" customHeight="1">
      <c r="B111" s="32"/>
      <c r="C111" s="173" t="s">
        <v>110</v>
      </c>
      <c r="D111" s="173" t="s">
        <v>164</v>
      </c>
      <c r="E111" s="174" t="s">
        <v>236</v>
      </c>
      <c r="F111" s="175" t="s">
        <v>237</v>
      </c>
      <c r="G111" s="176" t="s">
        <v>238</v>
      </c>
      <c r="H111" s="177">
        <v>6.75</v>
      </c>
      <c r="I111" s="178"/>
      <c r="J111" s="179">
        <f>ROUND(I111*H111,2)</f>
        <v>0</v>
      </c>
      <c r="K111" s="175" t="s">
        <v>168</v>
      </c>
      <c r="L111" s="36"/>
      <c r="M111" s="180" t="s">
        <v>1</v>
      </c>
      <c r="N111" s="181" t="s">
        <v>40</v>
      </c>
      <c r="O111" s="58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AR111" s="15" t="s">
        <v>169</v>
      </c>
      <c r="AT111" s="15" t="s">
        <v>164</v>
      </c>
      <c r="AU111" s="15" t="s">
        <v>177</v>
      </c>
      <c r="AY111" s="15" t="s">
        <v>162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5" t="s">
        <v>77</v>
      </c>
      <c r="BK111" s="184">
        <f>ROUND(I111*H111,2)</f>
        <v>0</v>
      </c>
      <c r="BL111" s="15" t="s">
        <v>169</v>
      </c>
      <c r="BM111" s="15" t="s">
        <v>844</v>
      </c>
    </row>
    <row r="112" spans="2:65" s="1" customFormat="1">
      <c r="B112" s="32"/>
      <c r="C112" s="33"/>
      <c r="D112" s="185" t="s">
        <v>171</v>
      </c>
      <c r="E112" s="33"/>
      <c r="F112" s="186" t="s">
        <v>240</v>
      </c>
      <c r="G112" s="33"/>
      <c r="H112" s="33"/>
      <c r="I112" s="101"/>
      <c r="J112" s="33"/>
      <c r="K112" s="33"/>
      <c r="L112" s="36"/>
      <c r="M112" s="187"/>
      <c r="N112" s="58"/>
      <c r="O112" s="58"/>
      <c r="P112" s="58"/>
      <c r="Q112" s="58"/>
      <c r="R112" s="58"/>
      <c r="S112" s="58"/>
      <c r="T112" s="59"/>
      <c r="AT112" s="15" t="s">
        <v>171</v>
      </c>
      <c r="AU112" s="15" t="s">
        <v>177</v>
      </c>
    </row>
    <row r="113" spans="2:65" s="11" customFormat="1">
      <c r="B113" s="188"/>
      <c r="C113" s="189"/>
      <c r="D113" s="185" t="s">
        <v>241</v>
      </c>
      <c r="E113" s="190" t="s">
        <v>1</v>
      </c>
      <c r="F113" s="191" t="s">
        <v>689</v>
      </c>
      <c r="G113" s="189"/>
      <c r="H113" s="192">
        <v>6.75</v>
      </c>
      <c r="I113" s="193"/>
      <c r="J113" s="189"/>
      <c r="K113" s="189"/>
      <c r="L113" s="194"/>
      <c r="M113" s="195"/>
      <c r="N113" s="196"/>
      <c r="O113" s="196"/>
      <c r="P113" s="196"/>
      <c r="Q113" s="196"/>
      <c r="R113" s="196"/>
      <c r="S113" s="196"/>
      <c r="T113" s="197"/>
      <c r="AT113" s="198" t="s">
        <v>241</v>
      </c>
      <c r="AU113" s="198" t="s">
        <v>177</v>
      </c>
      <c r="AV113" s="11" t="s">
        <v>79</v>
      </c>
      <c r="AW113" s="11" t="s">
        <v>31</v>
      </c>
      <c r="AX113" s="11" t="s">
        <v>77</v>
      </c>
      <c r="AY113" s="198" t="s">
        <v>162</v>
      </c>
    </row>
    <row r="114" spans="2:65" s="1" customFormat="1" ht="16.5" customHeight="1">
      <c r="B114" s="32"/>
      <c r="C114" s="199" t="s">
        <v>113</v>
      </c>
      <c r="D114" s="199" t="s">
        <v>243</v>
      </c>
      <c r="E114" s="200" t="s">
        <v>244</v>
      </c>
      <c r="F114" s="201" t="s">
        <v>245</v>
      </c>
      <c r="G114" s="202" t="s">
        <v>167</v>
      </c>
      <c r="H114" s="203">
        <v>10.8</v>
      </c>
      <c r="I114" s="204"/>
      <c r="J114" s="205">
        <f>ROUND(I114*H114,2)</f>
        <v>0</v>
      </c>
      <c r="K114" s="201" t="s">
        <v>168</v>
      </c>
      <c r="L114" s="206"/>
      <c r="M114" s="207" t="s">
        <v>1</v>
      </c>
      <c r="N114" s="208" t="s">
        <v>40</v>
      </c>
      <c r="O114" s="58"/>
      <c r="P114" s="182">
        <f>O114*H114</f>
        <v>0</v>
      </c>
      <c r="Q114" s="182">
        <v>7.6000000000000004E-4</v>
      </c>
      <c r="R114" s="182">
        <f>Q114*H114</f>
        <v>8.2080000000000018E-3</v>
      </c>
      <c r="S114" s="182">
        <v>0</v>
      </c>
      <c r="T114" s="183">
        <f>S114*H114</f>
        <v>0</v>
      </c>
      <c r="AR114" s="15" t="s">
        <v>202</v>
      </c>
      <c r="AT114" s="15" t="s">
        <v>243</v>
      </c>
      <c r="AU114" s="15" t="s">
        <v>177</v>
      </c>
      <c r="AY114" s="15" t="s">
        <v>162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5" t="s">
        <v>77</v>
      </c>
      <c r="BK114" s="184">
        <f>ROUND(I114*H114,2)</f>
        <v>0</v>
      </c>
      <c r="BL114" s="15" t="s">
        <v>169</v>
      </c>
      <c r="BM114" s="15" t="s">
        <v>845</v>
      </c>
    </row>
    <row r="115" spans="2:65" s="1" customFormat="1">
      <c r="B115" s="32"/>
      <c r="C115" s="33"/>
      <c r="D115" s="185" t="s">
        <v>171</v>
      </c>
      <c r="E115" s="33"/>
      <c r="F115" s="186" t="s">
        <v>245</v>
      </c>
      <c r="G115" s="33"/>
      <c r="H115" s="33"/>
      <c r="I115" s="101"/>
      <c r="J115" s="33"/>
      <c r="K115" s="33"/>
      <c r="L115" s="36"/>
      <c r="M115" s="187"/>
      <c r="N115" s="58"/>
      <c r="O115" s="58"/>
      <c r="P115" s="58"/>
      <c r="Q115" s="58"/>
      <c r="R115" s="58"/>
      <c r="S115" s="58"/>
      <c r="T115" s="59"/>
      <c r="AT115" s="15" t="s">
        <v>171</v>
      </c>
      <c r="AU115" s="15" t="s">
        <v>177</v>
      </c>
    </row>
    <row r="116" spans="2:65" s="11" customFormat="1">
      <c r="B116" s="188"/>
      <c r="C116" s="189"/>
      <c r="D116" s="185" t="s">
        <v>241</v>
      </c>
      <c r="E116" s="190" t="s">
        <v>1</v>
      </c>
      <c r="F116" s="191" t="s">
        <v>691</v>
      </c>
      <c r="G116" s="189"/>
      <c r="H116" s="192">
        <v>10.8</v>
      </c>
      <c r="I116" s="193"/>
      <c r="J116" s="189"/>
      <c r="K116" s="189"/>
      <c r="L116" s="194"/>
      <c r="M116" s="195"/>
      <c r="N116" s="196"/>
      <c r="O116" s="196"/>
      <c r="P116" s="196"/>
      <c r="Q116" s="196"/>
      <c r="R116" s="196"/>
      <c r="S116" s="196"/>
      <c r="T116" s="197"/>
      <c r="AT116" s="198" t="s">
        <v>241</v>
      </c>
      <c r="AU116" s="198" t="s">
        <v>177</v>
      </c>
      <c r="AV116" s="11" t="s">
        <v>79</v>
      </c>
      <c r="AW116" s="11" t="s">
        <v>31</v>
      </c>
      <c r="AX116" s="11" t="s">
        <v>77</v>
      </c>
      <c r="AY116" s="198" t="s">
        <v>162</v>
      </c>
    </row>
    <row r="117" spans="2:65" s="1" customFormat="1" ht="16.5" customHeight="1">
      <c r="B117" s="32"/>
      <c r="C117" s="173" t="s">
        <v>116</v>
      </c>
      <c r="D117" s="173" t="s">
        <v>164</v>
      </c>
      <c r="E117" s="174" t="s">
        <v>248</v>
      </c>
      <c r="F117" s="175" t="s">
        <v>249</v>
      </c>
      <c r="G117" s="176" t="s">
        <v>238</v>
      </c>
      <c r="H117" s="177">
        <v>3.2</v>
      </c>
      <c r="I117" s="178"/>
      <c r="J117" s="179">
        <f>ROUND(I117*H117,2)</f>
        <v>0</v>
      </c>
      <c r="K117" s="175" t="s">
        <v>168</v>
      </c>
      <c r="L117" s="36"/>
      <c r="M117" s="180" t="s">
        <v>1</v>
      </c>
      <c r="N117" s="181" t="s">
        <v>40</v>
      </c>
      <c r="O117" s="58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AR117" s="15" t="s">
        <v>169</v>
      </c>
      <c r="AT117" s="15" t="s">
        <v>164</v>
      </c>
      <c r="AU117" s="15" t="s">
        <v>177</v>
      </c>
      <c r="AY117" s="15" t="s">
        <v>162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5" t="s">
        <v>77</v>
      </c>
      <c r="BK117" s="184">
        <f>ROUND(I117*H117,2)</f>
        <v>0</v>
      </c>
      <c r="BL117" s="15" t="s">
        <v>169</v>
      </c>
      <c r="BM117" s="15" t="s">
        <v>846</v>
      </c>
    </row>
    <row r="118" spans="2:65" s="1" customFormat="1">
      <c r="B118" s="32"/>
      <c r="C118" s="33"/>
      <c r="D118" s="185" t="s">
        <v>171</v>
      </c>
      <c r="E118" s="33"/>
      <c r="F118" s="186" t="s">
        <v>251</v>
      </c>
      <c r="G118" s="33"/>
      <c r="H118" s="33"/>
      <c r="I118" s="101"/>
      <c r="J118" s="33"/>
      <c r="K118" s="33"/>
      <c r="L118" s="36"/>
      <c r="M118" s="187"/>
      <c r="N118" s="58"/>
      <c r="O118" s="58"/>
      <c r="P118" s="58"/>
      <c r="Q118" s="58"/>
      <c r="R118" s="58"/>
      <c r="S118" s="58"/>
      <c r="T118" s="59"/>
      <c r="AT118" s="15" t="s">
        <v>171</v>
      </c>
      <c r="AU118" s="15" t="s">
        <v>177</v>
      </c>
    </row>
    <row r="119" spans="2:65" s="11" customFormat="1">
      <c r="B119" s="188"/>
      <c r="C119" s="189"/>
      <c r="D119" s="185" t="s">
        <v>241</v>
      </c>
      <c r="E119" s="190" t="s">
        <v>1</v>
      </c>
      <c r="F119" s="191" t="s">
        <v>847</v>
      </c>
      <c r="G119" s="189"/>
      <c r="H119" s="192">
        <v>3.2</v>
      </c>
      <c r="I119" s="193"/>
      <c r="J119" s="189"/>
      <c r="K119" s="189"/>
      <c r="L119" s="194"/>
      <c r="M119" s="195"/>
      <c r="N119" s="196"/>
      <c r="O119" s="196"/>
      <c r="P119" s="196"/>
      <c r="Q119" s="196"/>
      <c r="R119" s="196"/>
      <c r="S119" s="196"/>
      <c r="T119" s="197"/>
      <c r="AT119" s="198" t="s">
        <v>241</v>
      </c>
      <c r="AU119" s="198" t="s">
        <v>177</v>
      </c>
      <c r="AV119" s="11" t="s">
        <v>79</v>
      </c>
      <c r="AW119" s="11" t="s">
        <v>31</v>
      </c>
      <c r="AX119" s="11" t="s">
        <v>77</v>
      </c>
      <c r="AY119" s="198" t="s">
        <v>162</v>
      </c>
    </row>
    <row r="120" spans="2:65" s="10" customFormat="1" ht="20.85" customHeight="1">
      <c r="B120" s="157"/>
      <c r="C120" s="158"/>
      <c r="D120" s="159" t="s">
        <v>68</v>
      </c>
      <c r="E120" s="171" t="s">
        <v>177</v>
      </c>
      <c r="F120" s="171" t="s">
        <v>253</v>
      </c>
      <c r="G120" s="158"/>
      <c r="H120" s="158"/>
      <c r="I120" s="161"/>
      <c r="J120" s="172">
        <f>BK120</f>
        <v>0</v>
      </c>
      <c r="K120" s="158"/>
      <c r="L120" s="163"/>
      <c r="M120" s="164"/>
      <c r="N120" s="165"/>
      <c r="O120" s="165"/>
      <c r="P120" s="166">
        <v>0</v>
      </c>
      <c r="Q120" s="165"/>
      <c r="R120" s="166">
        <v>0</v>
      </c>
      <c r="S120" s="165"/>
      <c r="T120" s="167">
        <v>0</v>
      </c>
      <c r="AR120" s="168" t="s">
        <v>77</v>
      </c>
      <c r="AT120" s="169" t="s">
        <v>68</v>
      </c>
      <c r="AU120" s="169" t="s">
        <v>79</v>
      </c>
      <c r="AY120" s="168" t="s">
        <v>162</v>
      </c>
      <c r="BK120" s="170">
        <v>0</v>
      </c>
    </row>
    <row r="121" spans="2:65" s="10" customFormat="1" ht="22.9" customHeight="1">
      <c r="B121" s="157"/>
      <c r="C121" s="158"/>
      <c r="D121" s="159" t="s">
        <v>68</v>
      </c>
      <c r="E121" s="171" t="s">
        <v>169</v>
      </c>
      <c r="F121" s="171" t="s">
        <v>320</v>
      </c>
      <c r="G121" s="158"/>
      <c r="H121" s="158"/>
      <c r="I121" s="161"/>
      <c r="J121" s="172">
        <f>BK121</f>
        <v>0</v>
      </c>
      <c r="K121" s="158"/>
      <c r="L121" s="163"/>
      <c r="M121" s="164"/>
      <c r="N121" s="165"/>
      <c r="O121" s="165"/>
      <c r="P121" s="166">
        <f>SUM(P122:P134)</f>
        <v>0</v>
      </c>
      <c r="Q121" s="165"/>
      <c r="R121" s="166">
        <f>SUM(R122:R134)</f>
        <v>179.38400000000001</v>
      </c>
      <c r="S121" s="165"/>
      <c r="T121" s="167">
        <f>SUM(T122:T134)</f>
        <v>0</v>
      </c>
      <c r="AR121" s="168" t="s">
        <v>77</v>
      </c>
      <c r="AT121" s="169" t="s">
        <v>68</v>
      </c>
      <c r="AU121" s="169" t="s">
        <v>77</v>
      </c>
      <c r="AY121" s="168" t="s">
        <v>162</v>
      </c>
      <c r="BK121" s="170">
        <f>SUM(BK122:BK134)</f>
        <v>0</v>
      </c>
    </row>
    <row r="122" spans="2:65" s="1" customFormat="1" ht="16.5" customHeight="1">
      <c r="B122" s="32"/>
      <c r="C122" s="173" t="s">
        <v>8</v>
      </c>
      <c r="D122" s="173" t="s">
        <v>164</v>
      </c>
      <c r="E122" s="174" t="s">
        <v>328</v>
      </c>
      <c r="F122" s="175" t="s">
        <v>329</v>
      </c>
      <c r="G122" s="176" t="s">
        <v>167</v>
      </c>
      <c r="H122" s="177">
        <v>16</v>
      </c>
      <c r="I122" s="178"/>
      <c r="J122" s="179">
        <f>ROUND(I122*H122,2)</f>
        <v>0</v>
      </c>
      <c r="K122" s="175" t="s">
        <v>168</v>
      </c>
      <c r="L122" s="36"/>
      <c r="M122" s="180" t="s">
        <v>1</v>
      </c>
      <c r="N122" s="181" t="s">
        <v>40</v>
      </c>
      <c r="O122" s="58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AR122" s="15" t="s">
        <v>169</v>
      </c>
      <c r="AT122" s="15" t="s">
        <v>164</v>
      </c>
      <c r="AU122" s="15" t="s">
        <v>79</v>
      </c>
      <c r="AY122" s="15" t="s">
        <v>162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5" t="s">
        <v>77</v>
      </c>
      <c r="BK122" s="184">
        <f>ROUND(I122*H122,2)</f>
        <v>0</v>
      </c>
      <c r="BL122" s="15" t="s">
        <v>169</v>
      </c>
      <c r="BM122" s="15" t="s">
        <v>848</v>
      </c>
    </row>
    <row r="123" spans="2:65" s="1" customFormat="1">
      <c r="B123" s="32"/>
      <c r="C123" s="33"/>
      <c r="D123" s="185" t="s">
        <v>171</v>
      </c>
      <c r="E123" s="33"/>
      <c r="F123" s="186" t="s">
        <v>331</v>
      </c>
      <c r="G123" s="33"/>
      <c r="H123" s="33"/>
      <c r="I123" s="101"/>
      <c r="J123" s="33"/>
      <c r="K123" s="33"/>
      <c r="L123" s="36"/>
      <c r="M123" s="187"/>
      <c r="N123" s="58"/>
      <c r="O123" s="58"/>
      <c r="P123" s="58"/>
      <c r="Q123" s="58"/>
      <c r="R123" s="58"/>
      <c r="S123" s="58"/>
      <c r="T123" s="59"/>
      <c r="AT123" s="15" t="s">
        <v>171</v>
      </c>
      <c r="AU123" s="15" t="s">
        <v>79</v>
      </c>
    </row>
    <row r="124" spans="2:65" s="11" customFormat="1">
      <c r="B124" s="188"/>
      <c r="C124" s="189"/>
      <c r="D124" s="185" t="s">
        <v>241</v>
      </c>
      <c r="E124" s="190" t="s">
        <v>1</v>
      </c>
      <c r="F124" s="191" t="s">
        <v>849</v>
      </c>
      <c r="G124" s="189"/>
      <c r="H124" s="192">
        <v>16</v>
      </c>
      <c r="I124" s="193"/>
      <c r="J124" s="189"/>
      <c r="K124" s="189"/>
      <c r="L124" s="194"/>
      <c r="M124" s="195"/>
      <c r="N124" s="196"/>
      <c r="O124" s="196"/>
      <c r="P124" s="196"/>
      <c r="Q124" s="196"/>
      <c r="R124" s="196"/>
      <c r="S124" s="196"/>
      <c r="T124" s="197"/>
      <c r="AT124" s="198" t="s">
        <v>241</v>
      </c>
      <c r="AU124" s="198" t="s">
        <v>79</v>
      </c>
      <c r="AV124" s="11" t="s">
        <v>79</v>
      </c>
      <c r="AW124" s="11" t="s">
        <v>31</v>
      </c>
      <c r="AX124" s="11" t="s">
        <v>77</v>
      </c>
      <c r="AY124" s="198" t="s">
        <v>162</v>
      </c>
    </row>
    <row r="125" spans="2:65" s="1" customFormat="1" ht="16.5" customHeight="1">
      <c r="B125" s="32"/>
      <c r="C125" s="173" t="s">
        <v>121</v>
      </c>
      <c r="D125" s="173" t="s">
        <v>164</v>
      </c>
      <c r="E125" s="174" t="s">
        <v>322</v>
      </c>
      <c r="F125" s="175" t="s">
        <v>323</v>
      </c>
      <c r="G125" s="176" t="s">
        <v>238</v>
      </c>
      <c r="H125" s="177">
        <v>12.8</v>
      </c>
      <c r="I125" s="178"/>
      <c r="J125" s="179">
        <f>ROUND(I125*H125,2)</f>
        <v>0</v>
      </c>
      <c r="K125" s="175" t="s">
        <v>168</v>
      </c>
      <c r="L125" s="36"/>
      <c r="M125" s="180" t="s">
        <v>1</v>
      </c>
      <c r="N125" s="181" t="s">
        <v>40</v>
      </c>
      <c r="O125" s="58"/>
      <c r="P125" s="182">
        <f>O125*H125</f>
        <v>0</v>
      </c>
      <c r="Q125" s="182">
        <v>2.3199999999999998</v>
      </c>
      <c r="R125" s="182">
        <f>Q125*H125</f>
        <v>29.695999999999998</v>
      </c>
      <c r="S125" s="182">
        <v>0</v>
      </c>
      <c r="T125" s="183">
        <f>S125*H125</f>
        <v>0</v>
      </c>
      <c r="AR125" s="15" t="s">
        <v>169</v>
      </c>
      <c r="AT125" s="15" t="s">
        <v>164</v>
      </c>
      <c r="AU125" s="15" t="s">
        <v>79</v>
      </c>
      <c r="AY125" s="15" t="s">
        <v>162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5" t="s">
        <v>77</v>
      </c>
      <c r="BK125" s="184">
        <f>ROUND(I125*H125,2)</f>
        <v>0</v>
      </c>
      <c r="BL125" s="15" t="s">
        <v>169</v>
      </c>
      <c r="BM125" s="15" t="s">
        <v>850</v>
      </c>
    </row>
    <row r="126" spans="2:65" s="1" customFormat="1">
      <c r="B126" s="32"/>
      <c r="C126" s="33"/>
      <c r="D126" s="185" t="s">
        <v>171</v>
      </c>
      <c r="E126" s="33"/>
      <c r="F126" s="186" t="s">
        <v>325</v>
      </c>
      <c r="G126" s="33"/>
      <c r="H126" s="33"/>
      <c r="I126" s="101"/>
      <c r="J126" s="33"/>
      <c r="K126" s="33"/>
      <c r="L126" s="36"/>
      <c r="M126" s="187"/>
      <c r="N126" s="58"/>
      <c r="O126" s="58"/>
      <c r="P126" s="58"/>
      <c r="Q126" s="58"/>
      <c r="R126" s="58"/>
      <c r="S126" s="58"/>
      <c r="T126" s="59"/>
      <c r="AT126" s="15" t="s">
        <v>171</v>
      </c>
      <c r="AU126" s="15" t="s">
        <v>79</v>
      </c>
    </row>
    <row r="127" spans="2:65" s="11" customFormat="1">
      <c r="B127" s="188"/>
      <c r="C127" s="189"/>
      <c r="D127" s="185" t="s">
        <v>241</v>
      </c>
      <c r="E127" s="190" t="s">
        <v>1</v>
      </c>
      <c r="F127" s="191" t="s">
        <v>851</v>
      </c>
      <c r="G127" s="189"/>
      <c r="H127" s="192">
        <v>12.8</v>
      </c>
      <c r="I127" s="193"/>
      <c r="J127" s="189"/>
      <c r="K127" s="189"/>
      <c r="L127" s="194"/>
      <c r="M127" s="195"/>
      <c r="N127" s="196"/>
      <c r="O127" s="196"/>
      <c r="P127" s="196"/>
      <c r="Q127" s="196"/>
      <c r="R127" s="196"/>
      <c r="S127" s="196"/>
      <c r="T127" s="197"/>
      <c r="AT127" s="198" t="s">
        <v>241</v>
      </c>
      <c r="AU127" s="198" t="s">
        <v>79</v>
      </c>
      <c r="AV127" s="11" t="s">
        <v>79</v>
      </c>
      <c r="AW127" s="11" t="s">
        <v>31</v>
      </c>
      <c r="AX127" s="11" t="s">
        <v>77</v>
      </c>
      <c r="AY127" s="198" t="s">
        <v>162</v>
      </c>
    </row>
    <row r="128" spans="2:65" s="1" customFormat="1" ht="16.5" customHeight="1">
      <c r="B128" s="32"/>
      <c r="C128" s="173" t="s">
        <v>124</v>
      </c>
      <c r="D128" s="173" t="s">
        <v>164</v>
      </c>
      <c r="E128" s="174" t="s">
        <v>400</v>
      </c>
      <c r="F128" s="175" t="s">
        <v>401</v>
      </c>
      <c r="G128" s="176" t="s">
        <v>238</v>
      </c>
      <c r="H128" s="177">
        <v>81</v>
      </c>
      <c r="I128" s="178"/>
      <c r="J128" s="179">
        <f>ROUND(I128*H128,2)</f>
        <v>0</v>
      </c>
      <c r="K128" s="175" t="s">
        <v>168</v>
      </c>
      <c r="L128" s="36"/>
      <c r="M128" s="180" t="s">
        <v>1</v>
      </c>
      <c r="N128" s="181" t="s">
        <v>40</v>
      </c>
      <c r="O128" s="58"/>
      <c r="P128" s="182">
        <f>O128*H128</f>
        <v>0</v>
      </c>
      <c r="Q128" s="182">
        <v>1.8480000000000001</v>
      </c>
      <c r="R128" s="182">
        <f>Q128*H128</f>
        <v>149.68800000000002</v>
      </c>
      <c r="S128" s="182">
        <v>0</v>
      </c>
      <c r="T128" s="183">
        <f>S128*H128</f>
        <v>0</v>
      </c>
      <c r="AR128" s="15" t="s">
        <v>169</v>
      </c>
      <c r="AT128" s="15" t="s">
        <v>164</v>
      </c>
      <c r="AU128" s="15" t="s">
        <v>79</v>
      </c>
      <c r="AY128" s="15" t="s">
        <v>162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5" t="s">
        <v>77</v>
      </c>
      <c r="BK128" s="184">
        <f>ROUND(I128*H128,2)</f>
        <v>0</v>
      </c>
      <c r="BL128" s="15" t="s">
        <v>169</v>
      </c>
      <c r="BM128" s="15" t="s">
        <v>852</v>
      </c>
    </row>
    <row r="129" spans="2:65" s="1" customFormat="1" ht="19.5">
      <c r="B129" s="32"/>
      <c r="C129" s="33"/>
      <c r="D129" s="185" t="s">
        <v>171</v>
      </c>
      <c r="E129" s="33"/>
      <c r="F129" s="186" t="s">
        <v>403</v>
      </c>
      <c r="G129" s="33"/>
      <c r="H129" s="33"/>
      <c r="I129" s="101"/>
      <c r="J129" s="33"/>
      <c r="K129" s="33"/>
      <c r="L129" s="36"/>
      <c r="M129" s="187"/>
      <c r="N129" s="58"/>
      <c r="O129" s="58"/>
      <c r="P129" s="58"/>
      <c r="Q129" s="58"/>
      <c r="R129" s="58"/>
      <c r="S129" s="58"/>
      <c r="T129" s="59"/>
      <c r="AT129" s="15" t="s">
        <v>171</v>
      </c>
      <c r="AU129" s="15" t="s">
        <v>79</v>
      </c>
    </row>
    <row r="130" spans="2:65" s="11" customFormat="1">
      <c r="B130" s="188"/>
      <c r="C130" s="189"/>
      <c r="D130" s="185" t="s">
        <v>241</v>
      </c>
      <c r="E130" s="190" t="s">
        <v>1</v>
      </c>
      <c r="F130" s="191" t="s">
        <v>853</v>
      </c>
      <c r="G130" s="189"/>
      <c r="H130" s="192">
        <v>21</v>
      </c>
      <c r="I130" s="193"/>
      <c r="J130" s="189"/>
      <c r="K130" s="189"/>
      <c r="L130" s="194"/>
      <c r="M130" s="195"/>
      <c r="N130" s="196"/>
      <c r="O130" s="196"/>
      <c r="P130" s="196"/>
      <c r="Q130" s="196"/>
      <c r="R130" s="196"/>
      <c r="S130" s="196"/>
      <c r="T130" s="197"/>
      <c r="AT130" s="198" t="s">
        <v>241</v>
      </c>
      <c r="AU130" s="198" t="s">
        <v>79</v>
      </c>
      <c r="AV130" s="11" t="s">
        <v>79</v>
      </c>
      <c r="AW130" s="11" t="s">
        <v>31</v>
      </c>
      <c r="AX130" s="11" t="s">
        <v>69</v>
      </c>
      <c r="AY130" s="198" t="s">
        <v>162</v>
      </c>
    </row>
    <row r="131" spans="2:65" s="11" customFormat="1">
      <c r="B131" s="188"/>
      <c r="C131" s="189"/>
      <c r="D131" s="185" t="s">
        <v>241</v>
      </c>
      <c r="E131" s="190" t="s">
        <v>1</v>
      </c>
      <c r="F131" s="191" t="s">
        <v>854</v>
      </c>
      <c r="G131" s="189"/>
      <c r="H131" s="192">
        <v>60</v>
      </c>
      <c r="I131" s="193"/>
      <c r="J131" s="189"/>
      <c r="K131" s="189"/>
      <c r="L131" s="194"/>
      <c r="M131" s="195"/>
      <c r="N131" s="196"/>
      <c r="O131" s="196"/>
      <c r="P131" s="196"/>
      <c r="Q131" s="196"/>
      <c r="R131" s="196"/>
      <c r="S131" s="196"/>
      <c r="T131" s="197"/>
      <c r="AT131" s="198" t="s">
        <v>241</v>
      </c>
      <c r="AU131" s="198" t="s">
        <v>79</v>
      </c>
      <c r="AV131" s="11" t="s">
        <v>79</v>
      </c>
      <c r="AW131" s="11" t="s">
        <v>31</v>
      </c>
      <c r="AX131" s="11" t="s">
        <v>69</v>
      </c>
      <c r="AY131" s="198" t="s">
        <v>162</v>
      </c>
    </row>
    <row r="132" spans="2:65" s="12" customFormat="1">
      <c r="B132" s="209"/>
      <c r="C132" s="210"/>
      <c r="D132" s="185" t="s">
        <v>241</v>
      </c>
      <c r="E132" s="211" t="s">
        <v>1</v>
      </c>
      <c r="F132" s="212" t="s">
        <v>272</v>
      </c>
      <c r="G132" s="210"/>
      <c r="H132" s="213">
        <v>81</v>
      </c>
      <c r="I132" s="214"/>
      <c r="J132" s="210"/>
      <c r="K132" s="210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241</v>
      </c>
      <c r="AU132" s="219" t="s">
        <v>79</v>
      </c>
      <c r="AV132" s="12" t="s">
        <v>169</v>
      </c>
      <c r="AW132" s="12" t="s">
        <v>31</v>
      </c>
      <c r="AX132" s="12" t="s">
        <v>77</v>
      </c>
      <c r="AY132" s="219" t="s">
        <v>162</v>
      </c>
    </row>
    <row r="133" spans="2:65" s="1" customFormat="1" ht="16.5" customHeight="1">
      <c r="B133" s="32"/>
      <c r="C133" s="173" t="s">
        <v>127</v>
      </c>
      <c r="D133" s="173" t="s">
        <v>164</v>
      </c>
      <c r="E133" s="174" t="s">
        <v>334</v>
      </c>
      <c r="F133" s="175" t="s">
        <v>335</v>
      </c>
      <c r="G133" s="176" t="s">
        <v>303</v>
      </c>
      <c r="H133" s="177">
        <v>179.398</v>
      </c>
      <c r="I133" s="178"/>
      <c r="J133" s="179">
        <f>ROUND(I133*H133,2)</f>
        <v>0</v>
      </c>
      <c r="K133" s="175" t="s">
        <v>168</v>
      </c>
      <c r="L133" s="36"/>
      <c r="M133" s="180" t="s">
        <v>1</v>
      </c>
      <c r="N133" s="181" t="s">
        <v>40</v>
      </c>
      <c r="O133" s="58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AR133" s="15" t="s">
        <v>169</v>
      </c>
      <c r="AT133" s="15" t="s">
        <v>164</v>
      </c>
      <c r="AU133" s="15" t="s">
        <v>79</v>
      </c>
      <c r="AY133" s="15" t="s">
        <v>162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5" t="s">
        <v>77</v>
      </c>
      <c r="BK133" s="184">
        <f>ROUND(I133*H133,2)</f>
        <v>0</v>
      </c>
      <c r="BL133" s="15" t="s">
        <v>169</v>
      </c>
      <c r="BM133" s="15" t="s">
        <v>855</v>
      </c>
    </row>
    <row r="134" spans="2:65" s="1" customFormat="1">
      <c r="B134" s="32"/>
      <c r="C134" s="33"/>
      <c r="D134" s="185" t="s">
        <v>171</v>
      </c>
      <c r="E134" s="33"/>
      <c r="F134" s="186" t="s">
        <v>337</v>
      </c>
      <c r="G134" s="33"/>
      <c r="H134" s="33"/>
      <c r="I134" s="101"/>
      <c r="J134" s="33"/>
      <c r="K134" s="33"/>
      <c r="L134" s="36"/>
      <c r="M134" s="233"/>
      <c r="N134" s="234"/>
      <c r="O134" s="234"/>
      <c r="P134" s="234"/>
      <c r="Q134" s="234"/>
      <c r="R134" s="234"/>
      <c r="S134" s="234"/>
      <c r="T134" s="235"/>
      <c r="AT134" s="15" t="s">
        <v>171</v>
      </c>
      <c r="AU134" s="15" t="s">
        <v>79</v>
      </c>
    </row>
    <row r="135" spans="2:65" s="1" customFormat="1" ht="6.95" customHeight="1">
      <c r="B135" s="44"/>
      <c r="C135" s="45"/>
      <c r="D135" s="45"/>
      <c r="E135" s="45"/>
      <c r="F135" s="45"/>
      <c r="G135" s="45"/>
      <c r="H135" s="45"/>
      <c r="I135" s="123"/>
      <c r="J135" s="45"/>
      <c r="K135" s="45"/>
      <c r="L135" s="36"/>
    </row>
  </sheetData>
  <sheetProtection algorithmName="SHA-512" hashValue="ISX3xgW7UuPkVICo6UjJitGfp7KW7neb8n+vp7gmJjqH5jB3rK8yDc9AISUH/4OjY7NooHfhCu7uOgJDm0Oq5Q==" saltValue="VK/SwI+lM0BvOKlfLIA/8ZxcgXU/Pv13Nmtx6tf0PAF7skha+58m/jjqRyZnd+RGwlMW5tZNEg+DR9yi87ZEXg==" spinCount="100000" sheet="1" objects="1" scenarios="1" formatColumns="0" formatRows="0" autoFilter="0"/>
  <autoFilter ref="C83:K134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2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5" t="s">
        <v>126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133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1" t="str">
        <f>'Rekapitulace stavby'!K6</f>
        <v>Bratřejovka, km 3,190-6,271, oprava stupňů a opevnění toku</v>
      </c>
      <c r="F7" s="282"/>
      <c r="G7" s="282"/>
      <c r="H7" s="282"/>
      <c r="L7" s="18"/>
    </row>
    <row r="8" spans="2:46" s="1" customFormat="1" ht="12" customHeight="1">
      <c r="B8" s="36"/>
      <c r="D8" s="100" t="s">
        <v>134</v>
      </c>
      <c r="I8" s="101"/>
      <c r="L8" s="36"/>
    </row>
    <row r="9" spans="2:46" s="1" customFormat="1" ht="36.950000000000003" customHeight="1">
      <c r="B9" s="36"/>
      <c r="E9" s="283" t="s">
        <v>856</v>
      </c>
      <c r="F9" s="284"/>
      <c r="G9" s="284"/>
      <c r="H9" s="284"/>
      <c r="I9" s="101"/>
      <c r="L9" s="36"/>
    </row>
    <row r="10" spans="2:46" s="1" customFormat="1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7. 12. 2018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5" t="str">
        <f>'Rekapitulace stavby'!E14</f>
        <v>Vyplň údaj</v>
      </c>
      <c r="F18" s="286"/>
      <c r="G18" s="286"/>
      <c r="H18" s="286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32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33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34</v>
      </c>
      <c r="I26" s="101"/>
      <c r="L26" s="36"/>
    </row>
    <row r="27" spans="2:12" s="6" customFormat="1" ht="16.5" customHeight="1">
      <c r="B27" s="104"/>
      <c r="E27" s="287" t="s">
        <v>1</v>
      </c>
      <c r="F27" s="287"/>
      <c r="G27" s="287"/>
      <c r="H27" s="287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35</v>
      </c>
      <c r="I30" s="101"/>
      <c r="J30" s="108">
        <f>ROUND(J84,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37</v>
      </c>
      <c r="I32" s="110" t="s">
        <v>36</v>
      </c>
      <c r="J32" s="109" t="s">
        <v>38</v>
      </c>
      <c r="L32" s="36"/>
    </row>
    <row r="33" spans="2:12" s="1" customFormat="1" ht="14.45" customHeight="1">
      <c r="B33" s="36"/>
      <c r="D33" s="100" t="s">
        <v>39</v>
      </c>
      <c r="E33" s="100" t="s">
        <v>40</v>
      </c>
      <c r="F33" s="111">
        <f>ROUND((SUM(BE84:BE171)),  2)</f>
        <v>0</v>
      </c>
      <c r="I33" s="112">
        <v>0.21</v>
      </c>
      <c r="J33" s="111">
        <f>ROUND(((SUM(BE84:BE171))*I33),  2)</f>
        <v>0</v>
      </c>
      <c r="L33" s="36"/>
    </row>
    <row r="34" spans="2:12" s="1" customFormat="1" ht="14.45" customHeight="1">
      <c r="B34" s="36"/>
      <c r="E34" s="100" t="s">
        <v>41</v>
      </c>
      <c r="F34" s="111">
        <f>ROUND((SUM(BF84:BF171)),  2)</f>
        <v>0</v>
      </c>
      <c r="I34" s="112">
        <v>0.15</v>
      </c>
      <c r="J34" s="111">
        <f>ROUND(((SUM(BF84:BF171))*I34),  2)</f>
        <v>0</v>
      </c>
      <c r="L34" s="36"/>
    </row>
    <row r="35" spans="2:12" s="1" customFormat="1" ht="14.45" hidden="1" customHeight="1">
      <c r="B35" s="36"/>
      <c r="E35" s="100" t="s">
        <v>42</v>
      </c>
      <c r="F35" s="111">
        <f>ROUND((SUM(BG84:BG171)),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43</v>
      </c>
      <c r="F36" s="111">
        <f>ROUND((SUM(BH84:BH171)),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44</v>
      </c>
      <c r="F37" s="111">
        <f>ROUND((SUM(BI84:BI171)),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45</v>
      </c>
      <c r="E39" s="115"/>
      <c r="F39" s="115"/>
      <c r="G39" s="116" t="s">
        <v>46</v>
      </c>
      <c r="H39" s="117" t="s">
        <v>47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136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79" t="str">
        <f>E7</f>
        <v>Bratřejovka, km 3,190-6,271, oprava stupňů a opevnění toku</v>
      </c>
      <c r="F48" s="280"/>
      <c r="G48" s="280"/>
      <c r="H48" s="280"/>
      <c r="I48" s="101"/>
      <c r="J48" s="33"/>
      <c r="K48" s="33"/>
      <c r="L48" s="36"/>
    </row>
    <row r="49" spans="2:47" s="1" customFormat="1" ht="12" customHeight="1">
      <c r="B49" s="32"/>
      <c r="C49" s="27" t="s">
        <v>134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62" t="str">
        <f>E9</f>
        <v>17 - Stupeň 12</v>
      </c>
      <c r="F50" s="261"/>
      <c r="G50" s="261"/>
      <c r="H50" s="26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7. 12. 2018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Povodí Moravy, s.p.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32</v>
      </c>
      <c r="J55" s="30" t="str">
        <f>E24</f>
        <v>Agroprojekt PSO, s.r.o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137</v>
      </c>
      <c r="D57" s="128"/>
      <c r="E57" s="128"/>
      <c r="F57" s="128"/>
      <c r="G57" s="128"/>
      <c r="H57" s="128"/>
      <c r="I57" s="129"/>
      <c r="J57" s="130" t="s">
        <v>138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139</v>
      </c>
      <c r="D59" s="33"/>
      <c r="E59" s="33"/>
      <c r="F59" s="33"/>
      <c r="G59" s="33"/>
      <c r="H59" s="33"/>
      <c r="I59" s="101"/>
      <c r="J59" s="71">
        <f>J84</f>
        <v>0</v>
      </c>
      <c r="K59" s="33"/>
      <c r="L59" s="36"/>
      <c r="AU59" s="15" t="s">
        <v>140</v>
      </c>
    </row>
    <row r="60" spans="2:47" s="7" customFormat="1" ht="24.95" customHeight="1">
      <c r="B60" s="132"/>
      <c r="C60" s="133"/>
      <c r="D60" s="134" t="s">
        <v>141</v>
      </c>
      <c r="E60" s="135"/>
      <c r="F60" s="135"/>
      <c r="G60" s="135"/>
      <c r="H60" s="135"/>
      <c r="I60" s="136"/>
      <c r="J60" s="137">
        <f>J85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142</v>
      </c>
      <c r="E61" s="142"/>
      <c r="F61" s="142"/>
      <c r="G61" s="142"/>
      <c r="H61" s="142"/>
      <c r="I61" s="143"/>
      <c r="J61" s="144">
        <f>J86</f>
        <v>0</v>
      </c>
      <c r="K61" s="140"/>
      <c r="L61" s="145"/>
    </row>
    <row r="62" spans="2:47" s="8" customFormat="1" ht="14.85" customHeight="1">
      <c r="B62" s="139"/>
      <c r="C62" s="140"/>
      <c r="D62" s="141" t="s">
        <v>143</v>
      </c>
      <c r="E62" s="142"/>
      <c r="F62" s="142"/>
      <c r="G62" s="142"/>
      <c r="H62" s="142"/>
      <c r="I62" s="143"/>
      <c r="J62" s="144">
        <f>J114</f>
        <v>0</v>
      </c>
      <c r="K62" s="140"/>
      <c r="L62" s="145"/>
    </row>
    <row r="63" spans="2:47" s="8" customFormat="1" ht="14.85" customHeight="1">
      <c r="B63" s="139"/>
      <c r="C63" s="140"/>
      <c r="D63" s="141" t="s">
        <v>144</v>
      </c>
      <c r="E63" s="142"/>
      <c r="F63" s="142"/>
      <c r="G63" s="142"/>
      <c r="H63" s="142"/>
      <c r="I63" s="143"/>
      <c r="J63" s="144">
        <f>J125</f>
        <v>0</v>
      </c>
      <c r="K63" s="140"/>
      <c r="L63" s="145"/>
    </row>
    <row r="64" spans="2:47" s="8" customFormat="1" ht="21.75" customHeight="1">
      <c r="B64" s="139"/>
      <c r="C64" s="140"/>
      <c r="D64" s="141" t="s">
        <v>145</v>
      </c>
      <c r="E64" s="142"/>
      <c r="F64" s="142"/>
      <c r="G64" s="142"/>
      <c r="H64" s="142"/>
      <c r="I64" s="143"/>
      <c r="J64" s="144">
        <f>J158</f>
        <v>0</v>
      </c>
      <c r="K64" s="140"/>
      <c r="L64" s="145"/>
    </row>
    <row r="65" spans="2:12" s="1" customFormat="1" ht="21.75" customHeight="1">
      <c r="B65" s="32"/>
      <c r="C65" s="33"/>
      <c r="D65" s="33"/>
      <c r="E65" s="33"/>
      <c r="F65" s="33"/>
      <c r="G65" s="33"/>
      <c r="H65" s="33"/>
      <c r="I65" s="101"/>
      <c r="J65" s="33"/>
      <c r="K65" s="33"/>
      <c r="L65" s="36"/>
    </row>
    <row r="66" spans="2:12" s="1" customFormat="1" ht="6.95" customHeight="1">
      <c r="B66" s="44"/>
      <c r="C66" s="45"/>
      <c r="D66" s="45"/>
      <c r="E66" s="45"/>
      <c r="F66" s="45"/>
      <c r="G66" s="45"/>
      <c r="H66" s="45"/>
      <c r="I66" s="123"/>
      <c r="J66" s="45"/>
      <c r="K66" s="45"/>
      <c r="L66" s="36"/>
    </row>
    <row r="70" spans="2:12" s="1" customFormat="1" ht="6.95" customHeight="1">
      <c r="B70" s="46"/>
      <c r="C70" s="47"/>
      <c r="D70" s="47"/>
      <c r="E70" s="47"/>
      <c r="F70" s="47"/>
      <c r="G70" s="47"/>
      <c r="H70" s="47"/>
      <c r="I70" s="126"/>
      <c r="J70" s="47"/>
      <c r="K70" s="47"/>
      <c r="L70" s="36"/>
    </row>
    <row r="71" spans="2:12" s="1" customFormat="1" ht="24.95" customHeight="1">
      <c r="B71" s="32"/>
      <c r="C71" s="21" t="s">
        <v>147</v>
      </c>
      <c r="D71" s="33"/>
      <c r="E71" s="33"/>
      <c r="F71" s="33"/>
      <c r="G71" s="33"/>
      <c r="H71" s="33"/>
      <c r="I71" s="101"/>
      <c r="J71" s="33"/>
      <c r="K71" s="33"/>
      <c r="L71" s="36"/>
    </row>
    <row r="72" spans="2:12" s="1" customFormat="1" ht="6.95" customHeight="1">
      <c r="B72" s="32"/>
      <c r="C72" s="33"/>
      <c r="D72" s="33"/>
      <c r="E72" s="33"/>
      <c r="F72" s="33"/>
      <c r="G72" s="33"/>
      <c r="H72" s="33"/>
      <c r="I72" s="101"/>
      <c r="J72" s="33"/>
      <c r="K72" s="33"/>
      <c r="L72" s="36"/>
    </row>
    <row r="73" spans="2:12" s="1" customFormat="1" ht="12" customHeight="1">
      <c r="B73" s="32"/>
      <c r="C73" s="27" t="s">
        <v>16</v>
      </c>
      <c r="D73" s="33"/>
      <c r="E73" s="33"/>
      <c r="F73" s="33"/>
      <c r="G73" s="33"/>
      <c r="H73" s="33"/>
      <c r="I73" s="101"/>
      <c r="J73" s="33"/>
      <c r="K73" s="33"/>
      <c r="L73" s="36"/>
    </row>
    <row r="74" spans="2:12" s="1" customFormat="1" ht="16.5" customHeight="1">
      <c r="B74" s="32"/>
      <c r="C74" s="33"/>
      <c r="D74" s="33"/>
      <c r="E74" s="279" t="str">
        <f>E7</f>
        <v>Bratřejovka, km 3,190-6,271, oprava stupňů a opevnění toku</v>
      </c>
      <c r="F74" s="280"/>
      <c r="G74" s="280"/>
      <c r="H74" s="280"/>
      <c r="I74" s="101"/>
      <c r="J74" s="33"/>
      <c r="K74" s="33"/>
      <c r="L74" s="36"/>
    </row>
    <row r="75" spans="2:12" s="1" customFormat="1" ht="12" customHeight="1">
      <c r="B75" s="32"/>
      <c r="C75" s="27" t="s">
        <v>134</v>
      </c>
      <c r="D75" s="33"/>
      <c r="E75" s="33"/>
      <c r="F75" s="33"/>
      <c r="G75" s="33"/>
      <c r="H75" s="33"/>
      <c r="I75" s="101"/>
      <c r="J75" s="33"/>
      <c r="K75" s="33"/>
      <c r="L75" s="36"/>
    </row>
    <row r="76" spans="2:12" s="1" customFormat="1" ht="16.5" customHeight="1">
      <c r="B76" s="32"/>
      <c r="C76" s="33"/>
      <c r="D76" s="33"/>
      <c r="E76" s="262" t="str">
        <f>E9</f>
        <v>17 - Stupeň 12</v>
      </c>
      <c r="F76" s="261"/>
      <c r="G76" s="261"/>
      <c r="H76" s="261"/>
      <c r="I76" s="101"/>
      <c r="J76" s="33"/>
      <c r="K76" s="33"/>
      <c r="L76" s="36"/>
    </row>
    <row r="77" spans="2:12" s="1" customFormat="1" ht="6.95" customHeight="1">
      <c r="B77" s="32"/>
      <c r="C77" s="33"/>
      <c r="D77" s="33"/>
      <c r="E77" s="33"/>
      <c r="F77" s="33"/>
      <c r="G77" s="33"/>
      <c r="H77" s="33"/>
      <c r="I77" s="101"/>
      <c r="J77" s="33"/>
      <c r="K77" s="33"/>
      <c r="L77" s="36"/>
    </row>
    <row r="78" spans="2:12" s="1" customFormat="1" ht="12" customHeight="1">
      <c r="B78" s="32"/>
      <c r="C78" s="27" t="s">
        <v>20</v>
      </c>
      <c r="D78" s="33"/>
      <c r="E78" s="33"/>
      <c r="F78" s="25" t="str">
        <f>F12</f>
        <v xml:space="preserve"> </v>
      </c>
      <c r="G78" s="33"/>
      <c r="H78" s="33"/>
      <c r="I78" s="102" t="s">
        <v>22</v>
      </c>
      <c r="J78" s="53" t="str">
        <f>IF(J12="","",J12)</f>
        <v>7. 12. 2018</v>
      </c>
      <c r="K78" s="33"/>
      <c r="L78" s="36"/>
    </row>
    <row r="79" spans="2:12" s="1" customFormat="1" ht="6.95" customHeight="1">
      <c r="B79" s="32"/>
      <c r="C79" s="33"/>
      <c r="D79" s="33"/>
      <c r="E79" s="33"/>
      <c r="F79" s="33"/>
      <c r="G79" s="33"/>
      <c r="H79" s="33"/>
      <c r="I79" s="101"/>
      <c r="J79" s="33"/>
      <c r="K79" s="33"/>
      <c r="L79" s="36"/>
    </row>
    <row r="80" spans="2:12" s="1" customFormat="1" ht="13.7" customHeight="1">
      <c r="B80" s="32"/>
      <c r="C80" s="27" t="s">
        <v>24</v>
      </c>
      <c r="D80" s="33"/>
      <c r="E80" s="33"/>
      <c r="F80" s="25" t="str">
        <f>E15</f>
        <v>Povodí Moravy, s.p.</v>
      </c>
      <c r="G80" s="33"/>
      <c r="H80" s="33"/>
      <c r="I80" s="102" t="s">
        <v>30</v>
      </c>
      <c r="J80" s="30" t="str">
        <f>E21</f>
        <v xml:space="preserve"> </v>
      </c>
      <c r="K80" s="33"/>
      <c r="L80" s="36"/>
    </row>
    <row r="81" spans="2:65" s="1" customFormat="1" ht="13.7" customHeight="1">
      <c r="B81" s="32"/>
      <c r="C81" s="27" t="s">
        <v>28</v>
      </c>
      <c r="D81" s="33"/>
      <c r="E81" s="33"/>
      <c r="F81" s="25" t="str">
        <f>IF(E18="","",E18)</f>
        <v>Vyplň údaj</v>
      </c>
      <c r="G81" s="33"/>
      <c r="H81" s="33"/>
      <c r="I81" s="102" t="s">
        <v>32</v>
      </c>
      <c r="J81" s="30" t="str">
        <f>E24</f>
        <v>Agroprojekt PSO, s.r.o</v>
      </c>
      <c r="K81" s="33"/>
      <c r="L81" s="36"/>
    </row>
    <row r="82" spans="2:65" s="1" customFormat="1" ht="10.35" customHeight="1">
      <c r="B82" s="32"/>
      <c r="C82" s="33"/>
      <c r="D82" s="33"/>
      <c r="E82" s="33"/>
      <c r="F82" s="33"/>
      <c r="G82" s="33"/>
      <c r="H82" s="33"/>
      <c r="I82" s="101"/>
      <c r="J82" s="33"/>
      <c r="K82" s="33"/>
      <c r="L82" s="36"/>
    </row>
    <row r="83" spans="2:65" s="9" customFormat="1" ht="29.25" customHeight="1">
      <c r="B83" s="146"/>
      <c r="C83" s="147" t="s">
        <v>148</v>
      </c>
      <c r="D83" s="148" t="s">
        <v>54</v>
      </c>
      <c r="E83" s="148" t="s">
        <v>50</v>
      </c>
      <c r="F83" s="148" t="s">
        <v>51</v>
      </c>
      <c r="G83" s="148" t="s">
        <v>149</v>
      </c>
      <c r="H83" s="148" t="s">
        <v>150</v>
      </c>
      <c r="I83" s="149" t="s">
        <v>151</v>
      </c>
      <c r="J83" s="150" t="s">
        <v>138</v>
      </c>
      <c r="K83" s="151" t="s">
        <v>152</v>
      </c>
      <c r="L83" s="152"/>
      <c r="M83" s="62" t="s">
        <v>1</v>
      </c>
      <c r="N83" s="63" t="s">
        <v>39</v>
      </c>
      <c r="O83" s="63" t="s">
        <v>153</v>
      </c>
      <c r="P83" s="63" t="s">
        <v>154</v>
      </c>
      <c r="Q83" s="63" t="s">
        <v>155</v>
      </c>
      <c r="R83" s="63" t="s">
        <v>156</v>
      </c>
      <c r="S83" s="63" t="s">
        <v>157</v>
      </c>
      <c r="T83" s="64" t="s">
        <v>158</v>
      </c>
    </row>
    <row r="84" spans="2:65" s="1" customFormat="1" ht="22.9" customHeight="1">
      <c r="B84" s="32"/>
      <c r="C84" s="69" t="s">
        <v>159</v>
      </c>
      <c r="D84" s="33"/>
      <c r="E84" s="33"/>
      <c r="F84" s="33"/>
      <c r="G84" s="33"/>
      <c r="H84" s="33"/>
      <c r="I84" s="101"/>
      <c r="J84" s="153">
        <f>BK84</f>
        <v>0</v>
      </c>
      <c r="K84" s="33"/>
      <c r="L84" s="36"/>
      <c r="M84" s="65"/>
      <c r="N84" s="66"/>
      <c r="O84" s="66"/>
      <c r="P84" s="154">
        <f>P85</f>
        <v>0</v>
      </c>
      <c r="Q84" s="66"/>
      <c r="R84" s="154">
        <f>R85</f>
        <v>273.41329339999999</v>
      </c>
      <c r="S84" s="66"/>
      <c r="T84" s="155">
        <f>T85</f>
        <v>0</v>
      </c>
      <c r="AT84" s="15" t="s">
        <v>68</v>
      </c>
      <c r="AU84" s="15" t="s">
        <v>140</v>
      </c>
      <c r="BK84" s="156">
        <f>BK85</f>
        <v>0</v>
      </c>
    </row>
    <row r="85" spans="2:65" s="10" customFormat="1" ht="25.9" customHeight="1">
      <c r="B85" s="157"/>
      <c r="C85" s="158"/>
      <c r="D85" s="159" t="s">
        <v>68</v>
      </c>
      <c r="E85" s="160" t="s">
        <v>160</v>
      </c>
      <c r="F85" s="160" t="s">
        <v>161</v>
      </c>
      <c r="G85" s="158"/>
      <c r="H85" s="158"/>
      <c r="I85" s="161"/>
      <c r="J85" s="162">
        <f>BK85</f>
        <v>0</v>
      </c>
      <c r="K85" s="158"/>
      <c r="L85" s="163"/>
      <c r="M85" s="164"/>
      <c r="N85" s="165"/>
      <c r="O85" s="165"/>
      <c r="P85" s="166">
        <f>P86</f>
        <v>0</v>
      </c>
      <c r="Q85" s="165"/>
      <c r="R85" s="166">
        <f>R86</f>
        <v>273.41329339999999</v>
      </c>
      <c r="S85" s="165"/>
      <c r="T85" s="167">
        <f>T86</f>
        <v>0</v>
      </c>
      <c r="AR85" s="168" t="s">
        <v>77</v>
      </c>
      <c r="AT85" s="169" t="s">
        <v>68</v>
      </c>
      <c r="AU85" s="169" t="s">
        <v>69</v>
      </c>
      <c r="AY85" s="168" t="s">
        <v>162</v>
      </c>
      <c r="BK85" s="170">
        <f>BK86</f>
        <v>0</v>
      </c>
    </row>
    <row r="86" spans="2:65" s="10" customFormat="1" ht="22.9" customHeight="1">
      <c r="B86" s="157"/>
      <c r="C86" s="158"/>
      <c r="D86" s="159" t="s">
        <v>68</v>
      </c>
      <c r="E86" s="171" t="s">
        <v>77</v>
      </c>
      <c r="F86" s="171" t="s">
        <v>163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P87+SUM(P88:P114)+P125</f>
        <v>0</v>
      </c>
      <c r="Q86" s="165"/>
      <c r="R86" s="166">
        <f>R87+SUM(R88:R114)+R125</f>
        <v>273.41329339999999</v>
      </c>
      <c r="S86" s="165"/>
      <c r="T86" s="167">
        <f>T87+SUM(T88:T114)+T125</f>
        <v>0</v>
      </c>
      <c r="AR86" s="168" t="s">
        <v>77</v>
      </c>
      <c r="AT86" s="169" t="s">
        <v>68</v>
      </c>
      <c r="AU86" s="169" t="s">
        <v>77</v>
      </c>
      <c r="AY86" s="168" t="s">
        <v>162</v>
      </c>
      <c r="BK86" s="170">
        <f>BK87+SUM(BK88:BK114)+BK125</f>
        <v>0</v>
      </c>
    </row>
    <row r="87" spans="2:65" s="1" customFormat="1" ht="16.5" customHeight="1">
      <c r="B87" s="32"/>
      <c r="C87" s="173" t="s">
        <v>77</v>
      </c>
      <c r="D87" s="173" t="s">
        <v>164</v>
      </c>
      <c r="E87" s="174" t="s">
        <v>341</v>
      </c>
      <c r="F87" s="175" t="s">
        <v>342</v>
      </c>
      <c r="G87" s="176" t="s">
        <v>180</v>
      </c>
      <c r="H87" s="177">
        <v>9</v>
      </c>
      <c r="I87" s="178"/>
      <c r="J87" s="179">
        <f>ROUND(I87*H87,2)</f>
        <v>0</v>
      </c>
      <c r="K87" s="175" t="s">
        <v>168</v>
      </c>
      <c r="L87" s="36"/>
      <c r="M87" s="180" t="s">
        <v>1</v>
      </c>
      <c r="N87" s="181" t="s">
        <v>40</v>
      </c>
      <c r="O87" s="58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15" t="s">
        <v>169</v>
      </c>
      <c r="AT87" s="15" t="s">
        <v>164</v>
      </c>
      <c r="AU87" s="15" t="s">
        <v>79</v>
      </c>
      <c r="AY87" s="15" t="s">
        <v>162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5" t="s">
        <v>77</v>
      </c>
      <c r="BK87" s="184">
        <f>ROUND(I87*H87,2)</f>
        <v>0</v>
      </c>
      <c r="BL87" s="15" t="s">
        <v>169</v>
      </c>
      <c r="BM87" s="15" t="s">
        <v>857</v>
      </c>
    </row>
    <row r="88" spans="2:65" s="1" customFormat="1">
      <c r="B88" s="32"/>
      <c r="C88" s="33"/>
      <c r="D88" s="185" t="s">
        <v>171</v>
      </c>
      <c r="E88" s="33"/>
      <c r="F88" s="186" t="s">
        <v>344</v>
      </c>
      <c r="G88" s="33"/>
      <c r="H88" s="33"/>
      <c r="I88" s="101"/>
      <c r="J88" s="33"/>
      <c r="K88" s="33"/>
      <c r="L88" s="36"/>
      <c r="M88" s="187"/>
      <c r="N88" s="58"/>
      <c r="O88" s="58"/>
      <c r="P88" s="58"/>
      <c r="Q88" s="58"/>
      <c r="R88" s="58"/>
      <c r="S88" s="58"/>
      <c r="T88" s="59"/>
      <c r="AT88" s="15" t="s">
        <v>171</v>
      </c>
      <c r="AU88" s="15" t="s">
        <v>79</v>
      </c>
    </row>
    <row r="89" spans="2:65" s="1" customFormat="1" ht="16.5" customHeight="1">
      <c r="B89" s="32"/>
      <c r="C89" s="173" t="s">
        <v>79</v>
      </c>
      <c r="D89" s="173" t="s">
        <v>164</v>
      </c>
      <c r="E89" s="174" t="s">
        <v>178</v>
      </c>
      <c r="F89" s="175" t="s">
        <v>179</v>
      </c>
      <c r="G89" s="176" t="s">
        <v>180</v>
      </c>
      <c r="H89" s="177">
        <v>1</v>
      </c>
      <c r="I89" s="178"/>
      <c r="J89" s="179">
        <f>ROUND(I89*H89,2)</f>
        <v>0</v>
      </c>
      <c r="K89" s="175" t="s">
        <v>168</v>
      </c>
      <c r="L89" s="36"/>
      <c r="M89" s="180" t="s">
        <v>1</v>
      </c>
      <c r="N89" s="181" t="s">
        <v>40</v>
      </c>
      <c r="O89" s="58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AR89" s="15" t="s">
        <v>169</v>
      </c>
      <c r="AT89" s="15" t="s">
        <v>164</v>
      </c>
      <c r="AU89" s="15" t="s">
        <v>79</v>
      </c>
      <c r="AY89" s="15" t="s">
        <v>162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5" t="s">
        <v>77</v>
      </c>
      <c r="BK89" s="184">
        <f>ROUND(I89*H89,2)</f>
        <v>0</v>
      </c>
      <c r="BL89" s="15" t="s">
        <v>169</v>
      </c>
      <c r="BM89" s="15" t="s">
        <v>858</v>
      </c>
    </row>
    <row r="90" spans="2:65" s="1" customFormat="1">
      <c r="B90" s="32"/>
      <c r="C90" s="33"/>
      <c r="D90" s="185" t="s">
        <v>171</v>
      </c>
      <c r="E90" s="33"/>
      <c r="F90" s="186" t="s">
        <v>182</v>
      </c>
      <c r="G90" s="33"/>
      <c r="H90" s="33"/>
      <c r="I90" s="101"/>
      <c r="J90" s="33"/>
      <c r="K90" s="33"/>
      <c r="L90" s="36"/>
      <c r="M90" s="187"/>
      <c r="N90" s="58"/>
      <c r="O90" s="58"/>
      <c r="P90" s="58"/>
      <c r="Q90" s="58"/>
      <c r="R90" s="58"/>
      <c r="S90" s="58"/>
      <c r="T90" s="59"/>
      <c r="AT90" s="15" t="s">
        <v>171</v>
      </c>
      <c r="AU90" s="15" t="s">
        <v>79</v>
      </c>
    </row>
    <row r="91" spans="2:65" s="1" customFormat="1" ht="16.5" customHeight="1">
      <c r="B91" s="32"/>
      <c r="C91" s="173" t="s">
        <v>177</v>
      </c>
      <c r="D91" s="173" t="s">
        <v>164</v>
      </c>
      <c r="E91" s="174" t="s">
        <v>349</v>
      </c>
      <c r="F91" s="175" t="s">
        <v>350</v>
      </c>
      <c r="G91" s="176" t="s">
        <v>180</v>
      </c>
      <c r="H91" s="177">
        <v>9</v>
      </c>
      <c r="I91" s="178"/>
      <c r="J91" s="179">
        <f>ROUND(I91*H91,2)</f>
        <v>0</v>
      </c>
      <c r="K91" s="175" t="s">
        <v>267</v>
      </c>
      <c r="L91" s="36"/>
      <c r="M91" s="180" t="s">
        <v>1</v>
      </c>
      <c r="N91" s="181" t="s">
        <v>40</v>
      </c>
      <c r="O91" s="58"/>
      <c r="P91" s="182">
        <f>O91*H91</f>
        <v>0</v>
      </c>
      <c r="Q91" s="182">
        <v>5.0000000000000002E-5</v>
      </c>
      <c r="R91" s="182">
        <f>Q91*H91</f>
        <v>4.5000000000000004E-4</v>
      </c>
      <c r="S91" s="182">
        <v>0</v>
      </c>
      <c r="T91" s="183">
        <f>S91*H91</f>
        <v>0</v>
      </c>
      <c r="AR91" s="15" t="s">
        <v>169</v>
      </c>
      <c r="AT91" s="15" t="s">
        <v>164</v>
      </c>
      <c r="AU91" s="15" t="s">
        <v>79</v>
      </c>
      <c r="AY91" s="15" t="s">
        <v>162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5" t="s">
        <v>77</v>
      </c>
      <c r="BK91" s="184">
        <f>ROUND(I91*H91,2)</f>
        <v>0</v>
      </c>
      <c r="BL91" s="15" t="s">
        <v>169</v>
      </c>
      <c r="BM91" s="15" t="s">
        <v>859</v>
      </c>
    </row>
    <row r="92" spans="2:65" s="1" customFormat="1">
      <c r="B92" s="32"/>
      <c r="C92" s="33"/>
      <c r="D92" s="185" t="s">
        <v>171</v>
      </c>
      <c r="E92" s="33"/>
      <c r="F92" s="186" t="s">
        <v>352</v>
      </c>
      <c r="G92" s="33"/>
      <c r="H92" s="33"/>
      <c r="I92" s="101"/>
      <c r="J92" s="33"/>
      <c r="K92" s="33"/>
      <c r="L92" s="36"/>
      <c r="M92" s="187"/>
      <c r="N92" s="58"/>
      <c r="O92" s="58"/>
      <c r="P92" s="58"/>
      <c r="Q92" s="58"/>
      <c r="R92" s="58"/>
      <c r="S92" s="58"/>
      <c r="T92" s="59"/>
      <c r="AT92" s="15" t="s">
        <v>171</v>
      </c>
      <c r="AU92" s="15" t="s">
        <v>79</v>
      </c>
    </row>
    <row r="93" spans="2:65" s="1" customFormat="1" ht="16.5" customHeight="1">
      <c r="B93" s="32"/>
      <c r="C93" s="173" t="s">
        <v>169</v>
      </c>
      <c r="D93" s="173" t="s">
        <v>164</v>
      </c>
      <c r="E93" s="174" t="s">
        <v>183</v>
      </c>
      <c r="F93" s="175" t="s">
        <v>184</v>
      </c>
      <c r="G93" s="176" t="s">
        <v>180</v>
      </c>
      <c r="H93" s="177">
        <v>1</v>
      </c>
      <c r="I93" s="178"/>
      <c r="J93" s="179">
        <f>ROUND(I93*H93,2)</f>
        <v>0</v>
      </c>
      <c r="K93" s="175" t="s">
        <v>168</v>
      </c>
      <c r="L93" s="36"/>
      <c r="M93" s="180" t="s">
        <v>1</v>
      </c>
      <c r="N93" s="181" t="s">
        <v>40</v>
      </c>
      <c r="O93" s="58"/>
      <c r="P93" s="182">
        <f>O93*H93</f>
        <v>0</v>
      </c>
      <c r="Q93" s="182">
        <v>5.0000000000000002E-5</v>
      </c>
      <c r="R93" s="182">
        <f>Q93*H93</f>
        <v>5.0000000000000002E-5</v>
      </c>
      <c r="S93" s="182">
        <v>0</v>
      </c>
      <c r="T93" s="183">
        <f>S93*H93</f>
        <v>0</v>
      </c>
      <c r="AR93" s="15" t="s">
        <v>169</v>
      </c>
      <c r="AT93" s="15" t="s">
        <v>164</v>
      </c>
      <c r="AU93" s="15" t="s">
        <v>79</v>
      </c>
      <c r="AY93" s="15" t="s">
        <v>162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5" t="s">
        <v>77</v>
      </c>
      <c r="BK93" s="184">
        <f>ROUND(I93*H93,2)</f>
        <v>0</v>
      </c>
      <c r="BL93" s="15" t="s">
        <v>169</v>
      </c>
      <c r="BM93" s="15" t="s">
        <v>860</v>
      </c>
    </row>
    <row r="94" spans="2:65" s="1" customFormat="1">
      <c r="B94" s="32"/>
      <c r="C94" s="33"/>
      <c r="D94" s="185" t="s">
        <v>171</v>
      </c>
      <c r="E94" s="33"/>
      <c r="F94" s="186" t="s">
        <v>186</v>
      </c>
      <c r="G94" s="33"/>
      <c r="H94" s="33"/>
      <c r="I94" s="101"/>
      <c r="J94" s="33"/>
      <c r="K94" s="33"/>
      <c r="L94" s="36"/>
      <c r="M94" s="187"/>
      <c r="N94" s="58"/>
      <c r="O94" s="58"/>
      <c r="P94" s="58"/>
      <c r="Q94" s="58"/>
      <c r="R94" s="58"/>
      <c r="S94" s="58"/>
      <c r="T94" s="59"/>
      <c r="AT94" s="15" t="s">
        <v>171</v>
      </c>
      <c r="AU94" s="15" t="s">
        <v>79</v>
      </c>
    </row>
    <row r="95" spans="2:65" s="1" customFormat="1" ht="16.5" customHeight="1">
      <c r="B95" s="32"/>
      <c r="C95" s="173" t="s">
        <v>187</v>
      </c>
      <c r="D95" s="173" t="s">
        <v>164</v>
      </c>
      <c r="E95" s="174" t="s">
        <v>479</v>
      </c>
      <c r="F95" s="175" t="s">
        <v>480</v>
      </c>
      <c r="G95" s="176" t="s">
        <v>180</v>
      </c>
      <c r="H95" s="177">
        <v>1</v>
      </c>
      <c r="I95" s="178"/>
      <c r="J95" s="179">
        <f>ROUND(I95*H95,2)</f>
        <v>0</v>
      </c>
      <c r="K95" s="175" t="s">
        <v>1</v>
      </c>
      <c r="L95" s="36"/>
      <c r="M95" s="180" t="s">
        <v>1</v>
      </c>
      <c r="N95" s="181" t="s">
        <v>40</v>
      </c>
      <c r="O95" s="58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AR95" s="15" t="s">
        <v>169</v>
      </c>
      <c r="AT95" s="15" t="s">
        <v>164</v>
      </c>
      <c r="AU95" s="15" t="s">
        <v>79</v>
      </c>
      <c r="AY95" s="15" t="s">
        <v>162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5" t="s">
        <v>77</v>
      </c>
      <c r="BK95" s="184">
        <f>ROUND(I95*H95,2)</f>
        <v>0</v>
      </c>
      <c r="BL95" s="15" t="s">
        <v>169</v>
      </c>
      <c r="BM95" s="15" t="s">
        <v>861</v>
      </c>
    </row>
    <row r="96" spans="2:65" s="1" customFormat="1" ht="19.5">
      <c r="B96" s="32"/>
      <c r="C96" s="33"/>
      <c r="D96" s="185" t="s">
        <v>171</v>
      </c>
      <c r="E96" s="33"/>
      <c r="F96" s="186" t="s">
        <v>482</v>
      </c>
      <c r="G96" s="33"/>
      <c r="H96" s="33"/>
      <c r="I96" s="101"/>
      <c r="J96" s="33"/>
      <c r="K96" s="33"/>
      <c r="L96" s="36"/>
      <c r="M96" s="187"/>
      <c r="N96" s="58"/>
      <c r="O96" s="58"/>
      <c r="P96" s="58"/>
      <c r="Q96" s="58"/>
      <c r="R96" s="58"/>
      <c r="S96" s="58"/>
      <c r="T96" s="59"/>
      <c r="AT96" s="15" t="s">
        <v>171</v>
      </c>
      <c r="AU96" s="15" t="s">
        <v>79</v>
      </c>
    </row>
    <row r="97" spans="2:65" s="1" customFormat="1" ht="16.5" customHeight="1">
      <c r="B97" s="32"/>
      <c r="C97" s="173" t="s">
        <v>192</v>
      </c>
      <c r="D97" s="173" t="s">
        <v>164</v>
      </c>
      <c r="E97" s="174" t="s">
        <v>354</v>
      </c>
      <c r="F97" s="175" t="s">
        <v>355</v>
      </c>
      <c r="G97" s="176" t="s">
        <v>180</v>
      </c>
      <c r="H97" s="177">
        <v>9</v>
      </c>
      <c r="I97" s="178"/>
      <c r="J97" s="179">
        <f>ROUND(I97*H97,2)</f>
        <v>0</v>
      </c>
      <c r="K97" s="175" t="s">
        <v>267</v>
      </c>
      <c r="L97" s="36"/>
      <c r="M97" s="180" t="s">
        <v>1</v>
      </c>
      <c r="N97" s="181" t="s">
        <v>40</v>
      </c>
      <c r="O97" s="58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AR97" s="15" t="s">
        <v>169</v>
      </c>
      <c r="AT97" s="15" t="s">
        <v>164</v>
      </c>
      <c r="AU97" s="15" t="s">
        <v>79</v>
      </c>
      <c r="AY97" s="15" t="s">
        <v>162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5" t="s">
        <v>77</v>
      </c>
      <c r="BK97" s="184">
        <f>ROUND(I97*H97,2)</f>
        <v>0</v>
      </c>
      <c r="BL97" s="15" t="s">
        <v>169</v>
      </c>
      <c r="BM97" s="15" t="s">
        <v>862</v>
      </c>
    </row>
    <row r="98" spans="2:65" s="1" customFormat="1" ht="19.5">
      <c r="B98" s="32"/>
      <c r="C98" s="33"/>
      <c r="D98" s="185" t="s">
        <v>171</v>
      </c>
      <c r="E98" s="33"/>
      <c r="F98" s="186" t="s">
        <v>357</v>
      </c>
      <c r="G98" s="33"/>
      <c r="H98" s="33"/>
      <c r="I98" s="101"/>
      <c r="J98" s="33"/>
      <c r="K98" s="33"/>
      <c r="L98" s="36"/>
      <c r="M98" s="187"/>
      <c r="N98" s="58"/>
      <c r="O98" s="58"/>
      <c r="P98" s="58"/>
      <c r="Q98" s="58"/>
      <c r="R98" s="58"/>
      <c r="S98" s="58"/>
      <c r="T98" s="59"/>
      <c r="AT98" s="15" t="s">
        <v>171</v>
      </c>
      <c r="AU98" s="15" t="s">
        <v>79</v>
      </c>
    </row>
    <row r="99" spans="2:65" s="1" customFormat="1" ht="16.5" customHeight="1">
      <c r="B99" s="32"/>
      <c r="C99" s="173" t="s">
        <v>197</v>
      </c>
      <c r="D99" s="173" t="s">
        <v>164</v>
      </c>
      <c r="E99" s="174" t="s">
        <v>362</v>
      </c>
      <c r="F99" s="175" t="s">
        <v>363</v>
      </c>
      <c r="G99" s="176" t="s">
        <v>180</v>
      </c>
      <c r="H99" s="177">
        <v>9</v>
      </c>
      <c r="I99" s="178"/>
      <c r="J99" s="179">
        <f>ROUND(I99*H99,2)</f>
        <v>0</v>
      </c>
      <c r="K99" s="175" t="s">
        <v>267</v>
      </c>
      <c r="L99" s="36"/>
      <c r="M99" s="180" t="s">
        <v>1</v>
      </c>
      <c r="N99" s="181" t="s">
        <v>40</v>
      </c>
      <c r="O99" s="58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AR99" s="15" t="s">
        <v>169</v>
      </c>
      <c r="AT99" s="15" t="s">
        <v>164</v>
      </c>
      <c r="AU99" s="15" t="s">
        <v>79</v>
      </c>
      <c r="AY99" s="15" t="s">
        <v>162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5" t="s">
        <v>77</v>
      </c>
      <c r="BK99" s="184">
        <f>ROUND(I99*H99,2)</f>
        <v>0</v>
      </c>
      <c r="BL99" s="15" t="s">
        <v>169</v>
      </c>
      <c r="BM99" s="15" t="s">
        <v>863</v>
      </c>
    </row>
    <row r="100" spans="2:65" s="1" customFormat="1" ht="19.5">
      <c r="B100" s="32"/>
      <c r="C100" s="33"/>
      <c r="D100" s="185" t="s">
        <v>171</v>
      </c>
      <c r="E100" s="33"/>
      <c r="F100" s="186" t="s">
        <v>365</v>
      </c>
      <c r="G100" s="33"/>
      <c r="H100" s="33"/>
      <c r="I100" s="101"/>
      <c r="J100" s="33"/>
      <c r="K100" s="33"/>
      <c r="L100" s="36"/>
      <c r="M100" s="187"/>
      <c r="N100" s="58"/>
      <c r="O100" s="58"/>
      <c r="P100" s="58"/>
      <c r="Q100" s="58"/>
      <c r="R100" s="58"/>
      <c r="S100" s="58"/>
      <c r="T100" s="59"/>
      <c r="AT100" s="15" t="s">
        <v>171</v>
      </c>
      <c r="AU100" s="15" t="s">
        <v>79</v>
      </c>
    </row>
    <row r="101" spans="2:65" s="1" customFormat="1" ht="16.5" customHeight="1">
      <c r="B101" s="32"/>
      <c r="C101" s="173" t="s">
        <v>202</v>
      </c>
      <c r="D101" s="173" t="s">
        <v>164</v>
      </c>
      <c r="E101" s="174" t="s">
        <v>366</v>
      </c>
      <c r="F101" s="175" t="s">
        <v>367</v>
      </c>
      <c r="G101" s="176" t="s">
        <v>180</v>
      </c>
      <c r="H101" s="177">
        <v>9</v>
      </c>
      <c r="I101" s="178"/>
      <c r="J101" s="179">
        <f>ROUND(I101*H101,2)</f>
        <v>0</v>
      </c>
      <c r="K101" s="175" t="s">
        <v>168</v>
      </c>
      <c r="L101" s="36"/>
      <c r="M101" s="180" t="s">
        <v>1</v>
      </c>
      <c r="N101" s="181" t="s">
        <v>40</v>
      </c>
      <c r="O101" s="58"/>
      <c r="P101" s="182">
        <f>O101*H101</f>
        <v>0</v>
      </c>
      <c r="Q101" s="182">
        <v>2.7E-4</v>
      </c>
      <c r="R101" s="182">
        <f>Q101*H101</f>
        <v>2.4299999999999999E-3</v>
      </c>
      <c r="S101" s="182">
        <v>0</v>
      </c>
      <c r="T101" s="183">
        <f>S101*H101</f>
        <v>0</v>
      </c>
      <c r="AR101" s="15" t="s">
        <v>169</v>
      </c>
      <c r="AT101" s="15" t="s">
        <v>164</v>
      </c>
      <c r="AU101" s="15" t="s">
        <v>79</v>
      </c>
      <c r="AY101" s="15" t="s">
        <v>162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5" t="s">
        <v>77</v>
      </c>
      <c r="BK101" s="184">
        <f>ROUND(I101*H101,2)</f>
        <v>0</v>
      </c>
      <c r="BL101" s="15" t="s">
        <v>169</v>
      </c>
      <c r="BM101" s="15" t="s">
        <v>864</v>
      </c>
    </row>
    <row r="102" spans="2:65" s="1" customFormat="1">
      <c r="B102" s="32"/>
      <c r="C102" s="33"/>
      <c r="D102" s="185" t="s">
        <v>171</v>
      </c>
      <c r="E102" s="33"/>
      <c r="F102" s="186" t="s">
        <v>369</v>
      </c>
      <c r="G102" s="33"/>
      <c r="H102" s="33"/>
      <c r="I102" s="101"/>
      <c r="J102" s="33"/>
      <c r="K102" s="33"/>
      <c r="L102" s="36"/>
      <c r="M102" s="187"/>
      <c r="N102" s="58"/>
      <c r="O102" s="58"/>
      <c r="P102" s="58"/>
      <c r="Q102" s="58"/>
      <c r="R102" s="58"/>
      <c r="S102" s="58"/>
      <c r="T102" s="59"/>
      <c r="AT102" s="15" t="s">
        <v>171</v>
      </c>
      <c r="AU102" s="15" t="s">
        <v>79</v>
      </c>
    </row>
    <row r="103" spans="2:65" s="1" customFormat="1" ht="16.5" customHeight="1">
      <c r="B103" s="32"/>
      <c r="C103" s="173" t="s">
        <v>207</v>
      </c>
      <c r="D103" s="173" t="s">
        <v>164</v>
      </c>
      <c r="E103" s="174" t="s">
        <v>198</v>
      </c>
      <c r="F103" s="175" t="s">
        <v>199</v>
      </c>
      <c r="G103" s="176" t="s">
        <v>180</v>
      </c>
      <c r="H103" s="177">
        <v>1</v>
      </c>
      <c r="I103" s="178"/>
      <c r="J103" s="179">
        <f>ROUND(I103*H103,2)</f>
        <v>0</v>
      </c>
      <c r="K103" s="175" t="s">
        <v>168</v>
      </c>
      <c r="L103" s="36"/>
      <c r="M103" s="180" t="s">
        <v>1</v>
      </c>
      <c r="N103" s="181" t="s">
        <v>40</v>
      </c>
      <c r="O103" s="58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15" t="s">
        <v>169</v>
      </c>
      <c r="AT103" s="15" t="s">
        <v>164</v>
      </c>
      <c r="AU103" s="15" t="s">
        <v>79</v>
      </c>
      <c r="AY103" s="15" t="s">
        <v>162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5" t="s">
        <v>77</v>
      </c>
      <c r="BK103" s="184">
        <f>ROUND(I103*H103,2)</f>
        <v>0</v>
      </c>
      <c r="BL103" s="15" t="s">
        <v>169</v>
      </c>
      <c r="BM103" s="15" t="s">
        <v>865</v>
      </c>
    </row>
    <row r="104" spans="2:65" s="1" customFormat="1" ht="19.5">
      <c r="B104" s="32"/>
      <c r="C104" s="33"/>
      <c r="D104" s="185" t="s">
        <v>171</v>
      </c>
      <c r="E104" s="33"/>
      <c r="F104" s="186" t="s">
        <v>201</v>
      </c>
      <c r="G104" s="33"/>
      <c r="H104" s="33"/>
      <c r="I104" s="101"/>
      <c r="J104" s="33"/>
      <c r="K104" s="33"/>
      <c r="L104" s="36"/>
      <c r="M104" s="187"/>
      <c r="N104" s="58"/>
      <c r="O104" s="58"/>
      <c r="P104" s="58"/>
      <c r="Q104" s="58"/>
      <c r="R104" s="58"/>
      <c r="S104" s="58"/>
      <c r="T104" s="59"/>
      <c r="AT104" s="15" t="s">
        <v>171</v>
      </c>
      <c r="AU104" s="15" t="s">
        <v>79</v>
      </c>
    </row>
    <row r="105" spans="2:65" s="1" customFormat="1" ht="16.5" customHeight="1">
      <c r="B105" s="32"/>
      <c r="C105" s="173" t="s">
        <v>104</v>
      </c>
      <c r="D105" s="173" t="s">
        <v>164</v>
      </c>
      <c r="E105" s="174" t="s">
        <v>203</v>
      </c>
      <c r="F105" s="175" t="s">
        <v>204</v>
      </c>
      <c r="G105" s="176" t="s">
        <v>180</v>
      </c>
      <c r="H105" s="177">
        <v>1</v>
      </c>
      <c r="I105" s="178"/>
      <c r="J105" s="179">
        <f>ROUND(I105*H105,2)</f>
        <v>0</v>
      </c>
      <c r="K105" s="175" t="s">
        <v>168</v>
      </c>
      <c r="L105" s="36"/>
      <c r="M105" s="180" t="s">
        <v>1</v>
      </c>
      <c r="N105" s="181" t="s">
        <v>40</v>
      </c>
      <c r="O105" s="58"/>
      <c r="P105" s="182">
        <f>O105*H105</f>
        <v>0</v>
      </c>
      <c r="Q105" s="182">
        <v>5.2999999999999998E-4</v>
      </c>
      <c r="R105" s="182">
        <f>Q105*H105</f>
        <v>5.2999999999999998E-4</v>
      </c>
      <c r="S105" s="182">
        <v>0</v>
      </c>
      <c r="T105" s="183">
        <f>S105*H105</f>
        <v>0</v>
      </c>
      <c r="AR105" s="15" t="s">
        <v>169</v>
      </c>
      <c r="AT105" s="15" t="s">
        <v>164</v>
      </c>
      <c r="AU105" s="15" t="s">
        <v>79</v>
      </c>
      <c r="AY105" s="15" t="s">
        <v>162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5" t="s">
        <v>77</v>
      </c>
      <c r="BK105" s="184">
        <f>ROUND(I105*H105,2)</f>
        <v>0</v>
      </c>
      <c r="BL105" s="15" t="s">
        <v>169</v>
      </c>
      <c r="BM105" s="15" t="s">
        <v>866</v>
      </c>
    </row>
    <row r="106" spans="2:65" s="1" customFormat="1">
      <c r="B106" s="32"/>
      <c r="C106" s="33"/>
      <c r="D106" s="185" t="s">
        <v>171</v>
      </c>
      <c r="E106" s="33"/>
      <c r="F106" s="186" t="s">
        <v>206</v>
      </c>
      <c r="G106" s="33"/>
      <c r="H106" s="33"/>
      <c r="I106" s="101"/>
      <c r="J106" s="33"/>
      <c r="K106" s="33"/>
      <c r="L106" s="36"/>
      <c r="M106" s="187"/>
      <c r="N106" s="58"/>
      <c r="O106" s="58"/>
      <c r="P106" s="58"/>
      <c r="Q106" s="58"/>
      <c r="R106" s="58"/>
      <c r="S106" s="58"/>
      <c r="T106" s="59"/>
      <c r="AT106" s="15" t="s">
        <v>171</v>
      </c>
      <c r="AU106" s="15" t="s">
        <v>79</v>
      </c>
    </row>
    <row r="107" spans="2:65" s="1" customFormat="1" ht="16.5" customHeight="1">
      <c r="B107" s="32"/>
      <c r="C107" s="173" t="s">
        <v>107</v>
      </c>
      <c r="D107" s="173" t="s">
        <v>164</v>
      </c>
      <c r="E107" s="174" t="s">
        <v>372</v>
      </c>
      <c r="F107" s="175" t="s">
        <v>373</v>
      </c>
      <c r="G107" s="176" t="s">
        <v>180</v>
      </c>
      <c r="H107" s="177">
        <v>9</v>
      </c>
      <c r="I107" s="178"/>
      <c r="J107" s="179">
        <f>ROUND(I107*H107,2)</f>
        <v>0</v>
      </c>
      <c r="K107" s="175" t="s">
        <v>168</v>
      </c>
      <c r="L107" s="36"/>
      <c r="M107" s="180" t="s">
        <v>1</v>
      </c>
      <c r="N107" s="181" t="s">
        <v>40</v>
      </c>
      <c r="O107" s="58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AR107" s="15" t="s">
        <v>222</v>
      </c>
      <c r="AT107" s="15" t="s">
        <v>164</v>
      </c>
      <c r="AU107" s="15" t="s">
        <v>79</v>
      </c>
      <c r="AY107" s="15" t="s">
        <v>162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5" t="s">
        <v>77</v>
      </c>
      <c r="BK107" s="184">
        <f>ROUND(I107*H107,2)</f>
        <v>0</v>
      </c>
      <c r="BL107" s="15" t="s">
        <v>222</v>
      </c>
      <c r="BM107" s="15" t="s">
        <v>867</v>
      </c>
    </row>
    <row r="108" spans="2:65" s="1" customFormat="1" ht="19.5">
      <c r="B108" s="32"/>
      <c r="C108" s="33"/>
      <c r="D108" s="185" t="s">
        <v>171</v>
      </c>
      <c r="E108" s="33"/>
      <c r="F108" s="186" t="s">
        <v>375</v>
      </c>
      <c r="G108" s="33"/>
      <c r="H108" s="33"/>
      <c r="I108" s="101"/>
      <c r="J108" s="33"/>
      <c r="K108" s="33"/>
      <c r="L108" s="36"/>
      <c r="M108" s="187"/>
      <c r="N108" s="58"/>
      <c r="O108" s="58"/>
      <c r="P108" s="58"/>
      <c r="Q108" s="58"/>
      <c r="R108" s="58"/>
      <c r="S108" s="58"/>
      <c r="T108" s="59"/>
      <c r="AT108" s="15" t="s">
        <v>171</v>
      </c>
      <c r="AU108" s="15" t="s">
        <v>79</v>
      </c>
    </row>
    <row r="109" spans="2:65" s="1" customFormat="1" ht="16.5" customHeight="1">
      <c r="B109" s="32"/>
      <c r="C109" s="173" t="s">
        <v>110</v>
      </c>
      <c r="D109" s="173" t="s">
        <v>164</v>
      </c>
      <c r="E109" s="174" t="s">
        <v>216</v>
      </c>
      <c r="F109" s="175" t="s">
        <v>217</v>
      </c>
      <c r="G109" s="176" t="s">
        <v>180</v>
      </c>
      <c r="H109" s="177">
        <v>1</v>
      </c>
      <c r="I109" s="178"/>
      <c r="J109" s="179">
        <f>ROUND(I109*H109,2)</f>
        <v>0</v>
      </c>
      <c r="K109" s="175" t="s">
        <v>168</v>
      </c>
      <c r="L109" s="36"/>
      <c r="M109" s="180" t="s">
        <v>1</v>
      </c>
      <c r="N109" s="181" t="s">
        <v>40</v>
      </c>
      <c r="O109" s="58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AR109" s="15" t="s">
        <v>222</v>
      </c>
      <c r="AT109" s="15" t="s">
        <v>164</v>
      </c>
      <c r="AU109" s="15" t="s">
        <v>79</v>
      </c>
      <c r="AY109" s="15" t="s">
        <v>162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5" t="s">
        <v>77</v>
      </c>
      <c r="BK109" s="184">
        <f>ROUND(I109*H109,2)</f>
        <v>0</v>
      </c>
      <c r="BL109" s="15" t="s">
        <v>222</v>
      </c>
      <c r="BM109" s="15" t="s">
        <v>868</v>
      </c>
    </row>
    <row r="110" spans="2:65" s="1" customFormat="1" ht="19.5">
      <c r="B110" s="32"/>
      <c r="C110" s="33"/>
      <c r="D110" s="185" t="s">
        <v>171</v>
      </c>
      <c r="E110" s="33"/>
      <c r="F110" s="186" t="s">
        <v>219</v>
      </c>
      <c r="G110" s="33"/>
      <c r="H110" s="33"/>
      <c r="I110" s="101"/>
      <c r="J110" s="33"/>
      <c r="K110" s="33"/>
      <c r="L110" s="36"/>
      <c r="M110" s="187"/>
      <c r="N110" s="58"/>
      <c r="O110" s="58"/>
      <c r="P110" s="58"/>
      <c r="Q110" s="58"/>
      <c r="R110" s="58"/>
      <c r="S110" s="58"/>
      <c r="T110" s="59"/>
      <c r="AT110" s="15" t="s">
        <v>171</v>
      </c>
      <c r="AU110" s="15" t="s">
        <v>79</v>
      </c>
    </row>
    <row r="111" spans="2:65" s="1" customFormat="1" ht="16.5" customHeight="1">
      <c r="B111" s="32"/>
      <c r="C111" s="173" t="s">
        <v>113</v>
      </c>
      <c r="D111" s="173" t="s">
        <v>164</v>
      </c>
      <c r="E111" s="174" t="s">
        <v>377</v>
      </c>
      <c r="F111" s="175" t="s">
        <v>378</v>
      </c>
      <c r="G111" s="176" t="s">
        <v>238</v>
      </c>
      <c r="H111" s="177">
        <v>16.149999999999999</v>
      </c>
      <c r="I111" s="178"/>
      <c r="J111" s="179">
        <f>ROUND(I111*H111,2)</f>
        <v>0</v>
      </c>
      <c r="K111" s="175" t="s">
        <v>168</v>
      </c>
      <c r="L111" s="36"/>
      <c r="M111" s="180" t="s">
        <v>1</v>
      </c>
      <c r="N111" s="181" t="s">
        <v>40</v>
      </c>
      <c r="O111" s="58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AR111" s="15" t="s">
        <v>169</v>
      </c>
      <c r="AT111" s="15" t="s">
        <v>164</v>
      </c>
      <c r="AU111" s="15" t="s">
        <v>79</v>
      </c>
      <c r="AY111" s="15" t="s">
        <v>162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5" t="s">
        <v>77</v>
      </c>
      <c r="BK111" s="184">
        <f>ROUND(I111*H111,2)</f>
        <v>0</v>
      </c>
      <c r="BL111" s="15" t="s">
        <v>169</v>
      </c>
      <c r="BM111" s="15" t="s">
        <v>869</v>
      </c>
    </row>
    <row r="112" spans="2:65" s="1" customFormat="1" ht="19.5">
      <c r="B112" s="32"/>
      <c r="C112" s="33"/>
      <c r="D112" s="185" t="s">
        <v>171</v>
      </c>
      <c r="E112" s="33"/>
      <c r="F112" s="186" t="s">
        <v>380</v>
      </c>
      <c r="G112" s="33"/>
      <c r="H112" s="33"/>
      <c r="I112" s="101"/>
      <c r="J112" s="33"/>
      <c r="K112" s="33"/>
      <c r="L112" s="36"/>
      <c r="M112" s="187"/>
      <c r="N112" s="58"/>
      <c r="O112" s="58"/>
      <c r="P112" s="58"/>
      <c r="Q112" s="58"/>
      <c r="R112" s="58"/>
      <c r="S112" s="58"/>
      <c r="T112" s="59"/>
      <c r="AT112" s="15" t="s">
        <v>171</v>
      </c>
      <c r="AU112" s="15" t="s">
        <v>79</v>
      </c>
    </row>
    <row r="113" spans="2:65" s="11" customFormat="1">
      <c r="B113" s="188"/>
      <c r="C113" s="189"/>
      <c r="D113" s="185" t="s">
        <v>241</v>
      </c>
      <c r="E113" s="190" t="s">
        <v>1</v>
      </c>
      <c r="F113" s="191" t="s">
        <v>870</v>
      </c>
      <c r="G113" s="189"/>
      <c r="H113" s="192">
        <v>16.149999999999999</v>
      </c>
      <c r="I113" s="193"/>
      <c r="J113" s="189"/>
      <c r="K113" s="189"/>
      <c r="L113" s="194"/>
      <c r="M113" s="195"/>
      <c r="N113" s="196"/>
      <c r="O113" s="196"/>
      <c r="P113" s="196"/>
      <c r="Q113" s="196"/>
      <c r="R113" s="196"/>
      <c r="S113" s="196"/>
      <c r="T113" s="197"/>
      <c r="AT113" s="198" t="s">
        <v>241</v>
      </c>
      <c r="AU113" s="198" t="s">
        <v>79</v>
      </c>
      <c r="AV113" s="11" t="s">
        <v>79</v>
      </c>
      <c r="AW113" s="11" t="s">
        <v>31</v>
      </c>
      <c r="AX113" s="11" t="s">
        <v>77</v>
      </c>
      <c r="AY113" s="198" t="s">
        <v>162</v>
      </c>
    </row>
    <row r="114" spans="2:65" s="10" customFormat="1" ht="20.85" customHeight="1">
      <c r="B114" s="157"/>
      <c r="C114" s="158"/>
      <c r="D114" s="159" t="s">
        <v>68</v>
      </c>
      <c r="E114" s="171" t="s">
        <v>79</v>
      </c>
      <c r="F114" s="171" t="s">
        <v>225</v>
      </c>
      <c r="G114" s="158"/>
      <c r="H114" s="158"/>
      <c r="I114" s="161"/>
      <c r="J114" s="172">
        <f>BK114</f>
        <v>0</v>
      </c>
      <c r="K114" s="158"/>
      <c r="L114" s="163"/>
      <c r="M114" s="164"/>
      <c r="N114" s="165"/>
      <c r="O114" s="165"/>
      <c r="P114" s="166">
        <f>SUM(P115:P124)</f>
        <v>0</v>
      </c>
      <c r="Q114" s="165"/>
      <c r="R114" s="166">
        <f>SUM(R115:R124)</f>
        <v>1.9151999999999999E-2</v>
      </c>
      <c r="S114" s="165"/>
      <c r="T114" s="167">
        <f>SUM(T115:T124)</f>
        <v>0</v>
      </c>
      <c r="AR114" s="168" t="s">
        <v>77</v>
      </c>
      <c r="AT114" s="169" t="s">
        <v>68</v>
      </c>
      <c r="AU114" s="169" t="s">
        <v>79</v>
      </c>
      <c r="AY114" s="168" t="s">
        <v>162</v>
      </c>
      <c r="BK114" s="170">
        <f>SUM(BK115:BK124)</f>
        <v>0</v>
      </c>
    </row>
    <row r="115" spans="2:65" s="1" customFormat="1" ht="16.5" customHeight="1">
      <c r="B115" s="32"/>
      <c r="C115" s="173" t="s">
        <v>116</v>
      </c>
      <c r="D115" s="173" t="s">
        <v>164</v>
      </c>
      <c r="E115" s="174" t="s">
        <v>226</v>
      </c>
      <c r="F115" s="175" t="s">
        <v>227</v>
      </c>
      <c r="G115" s="176" t="s">
        <v>228</v>
      </c>
      <c r="H115" s="177">
        <v>120</v>
      </c>
      <c r="I115" s="178"/>
      <c r="J115" s="179">
        <f>ROUND(I115*H115,2)</f>
        <v>0</v>
      </c>
      <c r="K115" s="175" t="s">
        <v>168</v>
      </c>
      <c r="L115" s="36"/>
      <c r="M115" s="180" t="s">
        <v>1</v>
      </c>
      <c r="N115" s="181" t="s">
        <v>40</v>
      </c>
      <c r="O115" s="58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AR115" s="15" t="s">
        <v>169</v>
      </c>
      <c r="AT115" s="15" t="s">
        <v>164</v>
      </c>
      <c r="AU115" s="15" t="s">
        <v>177</v>
      </c>
      <c r="AY115" s="15" t="s">
        <v>162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5" t="s">
        <v>77</v>
      </c>
      <c r="BK115" s="184">
        <f>ROUND(I115*H115,2)</f>
        <v>0</v>
      </c>
      <c r="BL115" s="15" t="s">
        <v>169</v>
      </c>
      <c r="BM115" s="15" t="s">
        <v>871</v>
      </c>
    </row>
    <row r="116" spans="2:65" s="1" customFormat="1">
      <c r="B116" s="32"/>
      <c r="C116" s="33"/>
      <c r="D116" s="185" t="s">
        <v>171</v>
      </c>
      <c r="E116" s="33"/>
      <c r="F116" s="186" t="s">
        <v>230</v>
      </c>
      <c r="G116" s="33"/>
      <c r="H116" s="33"/>
      <c r="I116" s="101"/>
      <c r="J116" s="33"/>
      <c r="K116" s="33"/>
      <c r="L116" s="36"/>
      <c r="M116" s="187"/>
      <c r="N116" s="58"/>
      <c r="O116" s="58"/>
      <c r="P116" s="58"/>
      <c r="Q116" s="58"/>
      <c r="R116" s="58"/>
      <c r="S116" s="58"/>
      <c r="T116" s="59"/>
      <c r="AT116" s="15" t="s">
        <v>171</v>
      </c>
      <c r="AU116" s="15" t="s">
        <v>177</v>
      </c>
    </row>
    <row r="117" spans="2:65" s="1" customFormat="1" ht="16.5" customHeight="1">
      <c r="B117" s="32"/>
      <c r="C117" s="173" t="s">
        <v>8</v>
      </c>
      <c r="D117" s="173" t="s">
        <v>164</v>
      </c>
      <c r="E117" s="174" t="s">
        <v>231</v>
      </c>
      <c r="F117" s="175" t="s">
        <v>232</v>
      </c>
      <c r="G117" s="176" t="s">
        <v>233</v>
      </c>
      <c r="H117" s="177">
        <v>30</v>
      </c>
      <c r="I117" s="178"/>
      <c r="J117" s="179">
        <f>ROUND(I117*H117,2)</f>
        <v>0</v>
      </c>
      <c r="K117" s="175" t="s">
        <v>168</v>
      </c>
      <c r="L117" s="36"/>
      <c r="M117" s="180" t="s">
        <v>1</v>
      </c>
      <c r="N117" s="181" t="s">
        <v>40</v>
      </c>
      <c r="O117" s="58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AR117" s="15" t="s">
        <v>169</v>
      </c>
      <c r="AT117" s="15" t="s">
        <v>164</v>
      </c>
      <c r="AU117" s="15" t="s">
        <v>177</v>
      </c>
      <c r="AY117" s="15" t="s">
        <v>162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5" t="s">
        <v>77</v>
      </c>
      <c r="BK117" s="184">
        <f>ROUND(I117*H117,2)</f>
        <v>0</v>
      </c>
      <c r="BL117" s="15" t="s">
        <v>169</v>
      </c>
      <c r="BM117" s="15" t="s">
        <v>872</v>
      </c>
    </row>
    <row r="118" spans="2:65" s="1" customFormat="1">
      <c r="B118" s="32"/>
      <c r="C118" s="33"/>
      <c r="D118" s="185" t="s">
        <v>171</v>
      </c>
      <c r="E118" s="33"/>
      <c r="F118" s="186" t="s">
        <v>235</v>
      </c>
      <c r="G118" s="33"/>
      <c r="H118" s="33"/>
      <c r="I118" s="101"/>
      <c r="J118" s="33"/>
      <c r="K118" s="33"/>
      <c r="L118" s="36"/>
      <c r="M118" s="187"/>
      <c r="N118" s="58"/>
      <c r="O118" s="58"/>
      <c r="P118" s="58"/>
      <c r="Q118" s="58"/>
      <c r="R118" s="58"/>
      <c r="S118" s="58"/>
      <c r="T118" s="59"/>
      <c r="AT118" s="15" t="s">
        <v>171</v>
      </c>
      <c r="AU118" s="15" t="s">
        <v>177</v>
      </c>
    </row>
    <row r="119" spans="2:65" s="1" customFormat="1" ht="16.5" customHeight="1">
      <c r="B119" s="32"/>
      <c r="C119" s="173" t="s">
        <v>121</v>
      </c>
      <c r="D119" s="173" t="s">
        <v>164</v>
      </c>
      <c r="E119" s="174" t="s">
        <v>236</v>
      </c>
      <c r="F119" s="175" t="s">
        <v>237</v>
      </c>
      <c r="G119" s="176" t="s">
        <v>238</v>
      </c>
      <c r="H119" s="177">
        <v>15.75</v>
      </c>
      <c r="I119" s="178"/>
      <c r="J119" s="179">
        <f>ROUND(I119*H119,2)</f>
        <v>0</v>
      </c>
      <c r="K119" s="175" t="s">
        <v>168</v>
      </c>
      <c r="L119" s="36"/>
      <c r="M119" s="180" t="s">
        <v>1</v>
      </c>
      <c r="N119" s="181" t="s">
        <v>40</v>
      </c>
      <c r="O119" s="58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AR119" s="15" t="s">
        <v>169</v>
      </c>
      <c r="AT119" s="15" t="s">
        <v>164</v>
      </c>
      <c r="AU119" s="15" t="s">
        <v>177</v>
      </c>
      <c r="AY119" s="15" t="s">
        <v>162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5" t="s">
        <v>77</v>
      </c>
      <c r="BK119" s="184">
        <f>ROUND(I119*H119,2)</f>
        <v>0</v>
      </c>
      <c r="BL119" s="15" t="s">
        <v>169</v>
      </c>
      <c r="BM119" s="15" t="s">
        <v>873</v>
      </c>
    </row>
    <row r="120" spans="2:65" s="1" customFormat="1">
      <c r="B120" s="32"/>
      <c r="C120" s="33"/>
      <c r="D120" s="185" t="s">
        <v>171</v>
      </c>
      <c r="E120" s="33"/>
      <c r="F120" s="186" t="s">
        <v>240</v>
      </c>
      <c r="G120" s="33"/>
      <c r="H120" s="33"/>
      <c r="I120" s="101"/>
      <c r="J120" s="33"/>
      <c r="K120" s="33"/>
      <c r="L120" s="36"/>
      <c r="M120" s="187"/>
      <c r="N120" s="58"/>
      <c r="O120" s="58"/>
      <c r="P120" s="58"/>
      <c r="Q120" s="58"/>
      <c r="R120" s="58"/>
      <c r="S120" s="58"/>
      <c r="T120" s="59"/>
      <c r="AT120" s="15" t="s">
        <v>171</v>
      </c>
      <c r="AU120" s="15" t="s">
        <v>177</v>
      </c>
    </row>
    <row r="121" spans="2:65" s="11" customFormat="1">
      <c r="B121" s="188"/>
      <c r="C121" s="189"/>
      <c r="D121" s="185" t="s">
        <v>241</v>
      </c>
      <c r="E121" s="190" t="s">
        <v>1</v>
      </c>
      <c r="F121" s="191" t="s">
        <v>874</v>
      </c>
      <c r="G121" s="189"/>
      <c r="H121" s="192">
        <v>15.75</v>
      </c>
      <c r="I121" s="193"/>
      <c r="J121" s="189"/>
      <c r="K121" s="189"/>
      <c r="L121" s="194"/>
      <c r="M121" s="195"/>
      <c r="N121" s="196"/>
      <c r="O121" s="196"/>
      <c r="P121" s="196"/>
      <c r="Q121" s="196"/>
      <c r="R121" s="196"/>
      <c r="S121" s="196"/>
      <c r="T121" s="197"/>
      <c r="AT121" s="198" t="s">
        <v>241</v>
      </c>
      <c r="AU121" s="198" t="s">
        <v>177</v>
      </c>
      <c r="AV121" s="11" t="s">
        <v>79</v>
      </c>
      <c r="AW121" s="11" t="s">
        <v>31</v>
      </c>
      <c r="AX121" s="11" t="s">
        <v>77</v>
      </c>
      <c r="AY121" s="198" t="s">
        <v>162</v>
      </c>
    </row>
    <row r="122" spans="2:65" s="1" customFormat="1" ht="16.5" customHeight="1">
      <c r="B122" s="32"/>
      <c r="C122" s="199" t="s">
        <v>124</v>
      </c>
      <c r="D122" s="199" t="s">
        <v>243</v>
      </c>
      <c r="E122" s="200" t="s">
        <v>244</v>
      </c>
      <c r="F122" s="201" t="s">
        <v>245</v>
      </c>
      <c r="G122" s="202" t="s">
        <v>167</v>
      </c>
      <c r="H122" s="203">
        <v>25.2</v>
      </c>
      <c r="I122" s="204"/>
      <c r="J122" s="205">
        <f>ROUND(I122*H122,2)</f>
        <v>0</v>
      </c>
      <c r="K122" s="201" t="s">
        <v>168</v>
      </c>
      <c r="L122" s="206"/>
      <c r="M122" s="207" t="s">
        <v>1</v>
      </c>
      <c r="N122" s="208" t="s">
        <v>40</v>
      </c>
      <c r="O122" s="58"/>
      <c r="P122" s="182">
        <f>O122*H122</f>
        <v>0</v>
      </c>
      <c r="Q122" s="182">
        <v>7.6000000000000004E-4</v>
      </c>
      <c r="R122" s="182">
        <f>Q122*H122</f>
        <v>1.9151999999999999E-2</v>
      </c>
      <c r="S122" s="182">
        <v>0</v>
      </c>
      <c r="T122" s="183">
        <f>S122*H122</f>
        <v>0</v>
      </c>
      <c r="AR122" s="15" t="s">
        <v>202</v>
      </c>
      <c r="AT122" s="15" t="s">
        <v>243</v>
      </c>
      <c r="AU122" s="15" t="s">
        <v>177</v>
      </c>
      <c r="AY122" s="15" t="s">
        <v>162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5" t="s">
        <v>77</v>
      </c>
      <c r="BK122" s="184">
        <f>ROUND(I122*H122,2)</f>
        <v>0</v>
      </c>
      <c r="BL122" s="15" t="s">
        <v>169</v>
      </c>
      <c r="BM122" s="15" t="s">
        <v>875</v>
      </c>
    </row>
    <row r="123" spans="2:65" s="1" customFormat="1">
      <c r="B123" s="32"/>
      <c r="C123" s="33"/>
      <c r="D123" s="185" t="s">
        <v>171</v>
      </c>
      <c r="E123" s="33"/>
      <c r="F123" s="186" t="s">
        <v>245</v>
      </c>
      <c r="G123" s="33"/>
      <c r="H123" s="33"/>
      <c r="I123" s="101"/>
      <c r="J123" s="33"/>
      <c r="K123" s="33"/>
      <c r="L123" s="36"/>
      <c r="M123" s="187"/>
      <c r="N123" s="58"/>
      <c r="O123" s="58"/>
      <c r="P123" s="58"/>
      <c r="Q123" s="58"/>
      <c r="R123" s="58"/>
      <c r="S123" s="58"/>
      <c r="T123" s="59"/>
      <c r="AT123" s="15" t="s">
        <v>171</v>
      </c>
      <c r="AU123" s="15" t="s">
        <v>177</v>
      </c>
    </row>
    <row r="124" spans="2:65" s="11" customFormat="1">
      <c r="B124" s="188"/>
      <c r="C124" s="189"/>
      <c r="D124" s="185" t="s">
        <v>241</v>
      </c>
      <c r="E124" s="190" t="s">
        <v>1</v>
      </c>
      <c r="F124" s="191" t="s">
        <v>876</v>
      </c>
      <c r="G124" s="189"/>
      <c r="H124" s="192">
        <v>25.2</v>
      </c>
      <c r="I124" s="193"/>
      <c r="J124" s="189"/>
      <c r="K124" s="189"/>
      <c r="L124" s="194"/>
      <c r="M124" s="195"/>
      <c r="N124" s="196"/>
      <c r="O124" s="196"/>
      <c r="P124" s="196"/>
      <c r="Q124" s="196"/>
      <c r="R124" s="196"/>
      <c r="S124" s="196"/>
      <c r="T124" s="197"/>
      <c r="AT124" s="198" t="s">
        <v>241</v>
      </c>
      <c r="AU124" s="198" t="s">
        <v>177</v>
      </c>
      <c r="AV124" s="11" t="s">
        <v>79</v>
      </c>
      <c r="AW124" s="11" t="s">
        <v>31</v>
      </c>
      <c r="AX124" s="11" t="s">
        <v>77</v>
      </c>
      <c r="AY124" s="198" t="s">
        <v>162</v>
      </c>
    </row>
    <row r="125" spans="2:65" s="10" customFormat="1" ht="20.85" customHeight="1">
      <c r="B125" s="157"/>
      <c r="C125" s="158"/>
      <c r="D125" s="159" t="s">
        <v>68</v>
      </c>
      <c r="E125" s="171" t="s">
        <v>177</v>
      </c>
      <c r="F125" s="171" t="s">
        <v>253</v>
      </c>
      <c r="G125" s="158"/>
      <c r="H125" s="158"/>
      <c r="I125" s="161"/>
      <c r="J125" s="172">
        <f>BK125</f>
        <v>0</v>
      </c>
      <c r="K125" s="158"/>
      <c r="L125" s="163"/>
      <c r="M125" s="164"/>
      <c r="N125" s="165"/>
      <c r="O125" s="165"/>
      <c r="P125" s="166">
        <f>P126+SUM(P127:P158)</f>
        <v>0</v>
      </c>
      <c r="Q125" s="165"/>
      <c r="R125" s="166">
        <f>R126+SUM(R127:R158)</f>
        <v>273.39068140000001</v>
      </c>
      <c r="S125" s="165"/>
      <c r="T125" s="167">
        <f>T126+SUM(T127:T158)</f>
        <v>0</v>
      </c>
      <c r="AR125" s="168" t="s">
        <v>77</v>
      </c>
      <c r="AT125" s="169" t="s">
        <v>68</v>
      </c>
      <c r="AU125" s="169" t="s">
        <v>79</v>
      </c>
      <c r="AY125" s="168" t="s">
        <v>162</v>
      </c>
      <c r="BK125" s="170">
        <f>BK126+SUM(BK127:BK158)</f>
        <v>0</v>
      </c>
    </row>
    <row r="126" spans="2:65" s="1" customFormat="1" ht="16.5" customHeight="1">
      <c r="B126" s="32"/>
      <c r="C126" s="173" t="s">
        <v>127</v>
      </c>
      <c r="D126" s="173" t="s">
        <v>164</v>
      </c>
      <c r="E126" s="174" t="s">
        <v>877</v>
      </c>
      <c r="F126" s="175" t="s">
        <v>878</v>
      </c>
      <c r="G126" s="176" t="s">
        <v>558</v>
      </c>
      <c r="H126" s="177">
        <v>26</v>
      </c>
      <c r="I126" s="178"/>
      <c r="J126" s="179">
        <f>ROUND(I126*H126,2)</f>
        <v>0</v>
      </c>
      <c r="K126" s="175" t="s">
        <v>168</v>
      </c>
      <c r="L126" s="36"/>
      <c r="M126" s="180" t="s">
        <v>1</v>
      </c>
      <c r="N126" s="181" t="s">
        <v>40</v>
      </c>
      <c r="O126" s="58"/>
      <c r="P126" s="182">
        <f>O126*H126</f>
        <v>0</v>
      </c>
      <c r="Q126" s="182">
        <v>1.797E-2</v>
      </c>
      <c r="R126" s="182">
        <f>Q126*H126</f>
        <v>0.46721999999999997</v>
      </c>
      <c r="S126" s="182">
        <v>0</v>
      </c>
      <c r="T126" s="183">
        <f>S126*H126</f>
        <v>0</v>
      </c>
      <c r="AR126" s="15" t="s">
        <v>169</v>
      </c>
      <c r="AT126" s="15" t="s">
        <v>164</v>
      </c>
      <c r="AU126" s="15" t="s">
        <v>177</v>
      </c>
      <c r="AY126" s="15" t="s">
        <v>162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5" t="s">
        <v>77</v>
      </c>
      <c r="BK126" s="184">
        <f>ROUND(I126*H126,2)</f>
        <v>0</v>
      </c>
      <c r="BL126" s="15" t="s">
        <v>169</v>
      </c>
      <c r="BM126" s="15" t="s">
        <v>879</v>
      </c>
    </row>
    <row r="127" spans="2:65" s="1" customFormat="1">
      <c r="B127" s="32"/>
      <c r="C127" s="33"/>
      <c r="D127" s="185" t="s">
        <v>171</v>
      </c>
      <c r="E127" s="33"/>
      <c r="F127" s="186" t="s">
        <v>880</v>
      </c>
      <c r="G127" s="33"/>
      <c r="H127" s="33"/>
      <c r="I127" s="101"/>
      <c r="J127" s="33"/>
      <c r="K127" s="33"/>
      <c r="L127" s="36"/>
      <c r="M127" s="187"/>
      <c r="N127" s="58"/>
      <c r="O127" s="58"/>
      <c r="P127" s="58"/>
      <c r="Q127" s="58"/>
      <c r="R127" s="58"/>
      <c r="S127" s="58"/>
      <c r="T127" s="59"/>
      <c r="AT127" s="15" t="s">
        <v>171</v>
      </c>
      <c r="AU127" s="15" t="s">
        <v>177</v>
      </c>
    </row>
    <row r="128" spans="2:65" s="1" customFormat="1" ht="16.5" customHeight="1">
      <c r="B128" s="32"/>
      <c r="C128" s="173" t="s">
        <v>130</v>
      </c>
      <c r="D128" s="173" t="s">
        <v>164</v>
      </c>
      <c r="E128" s="174" t="s">
        <v>881</v>
      </c>
      <c r="F128" s="175" t="s">
        <v>882</v>
      </c>
      <c r="G128" s="176" t="s">
        <v>167</v>
      </c>
      <c r="H128" s="177">
        <v>115.5</v>
      </c>
      <c r="I128" s="178"/>
      <c r="J128" s="179">
        <f>ROUND(I128*H128,2)</f>
        <v>0</v>
      </c>
      <c r="K128" s="175" t="s">
        <v>168</v>
      </c>
      <c r="L128" s="36"/>
      <c r="M128" s="180" t="s">
        <v>1</v>
      </c>
      <c r="N128" s="181" t="s">
        <v>40</v>
      </c>
      <c r="O128" s="58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AR128" s="15" t="s">
        <v>169</v>
      </c>
      <c r="AT128" s="15" t="s">
        <v>164</v>
      </c>
      <c r="AU128" s="15" t="s">
        <v>177</v>
      </c>
      <c r="AY128" s="15" t="s">
        <v>162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5" t="s">
        <v>77</v>
      </c>
      <c r="BK128" s="184">
        <f>ROUND(I128*H128,2)</f>
        <v>0</v>
      </c>
      <c r="BL128" s="15" t="s">
        <v>169</v>
      </c>
      <c r="BM128" s="15" t="s">
        <v>883</v>
      </c>
    </row>
    <row r="129" spans="2:65" s="1" customFormat="1">
      <c r="B129" s="32"/>
      <c r="C129" s="33"/>
      <c r="D129" s="185" t="s">
        <v>171</v>
      </c>
      <c r="E129" s="33"/>
      <c r="F129" s="186" t="s">
        <v>884</v>
      </c>
      <c r="G129" s="33"/>
      <c r="H129" s="33"/>
      <c r="I129" s="101"/>
      <c r="J129" s="33"/>
      <c r="K129" s="33"/>
      <c r="L129" s="36"/>
      <c r="M129" s="187"/>
      <c r="N129" s="58"/>
      <c r="O129" s="58"/>
      <c r="P129" s="58"/>
      <c r="Q129" s="58"/>
      <c r="R129" s="58"/>
      <c r="S129" s="58"/>
      <c r="T129" s="59"/>
      <c r="AT129" s="15" t="s">
        <v>171</v>
      </c>
      <c r="AU129" s="15" t="s">
        <v>177</v>
      </c>
    </row>
    <row r="130" spans="2:65" s="11" customFormat="1">
      <c r="B130" s="188"/>
      <c r="C130" s="189"/>
      <c r="D130" s="185" t="s">
        <v>241</v>
      </c>
      <c r="E130" s="190" t="s">
        <v>1</v>
      </c>
      <c r="F130" s="191" t="s">
        <v>885</v>
      </c>
      <c r="G130" s="189"/>
      <c r="H130" s="192">
        <v>115.5</v>
      </c>
      <c r="I130" s="193"/>
      <c r="J130" s="189"/>
      <c r="K130" s="189"/>
      <c r="L130" s="194"/>
      <c r="M130" s="195"/>
      <c r="N130" s="196"/>
      <c r="O130" s="196"/>
      <c r="P130" s="196"/>
      <c r="Q130" s="196"/>
      <c r="R130" s="196"/>
      <c r="S130" s="196"/>
      <c r="T130" s="197"/>
      <c r="AT130" s="198" t="s">
        <v>241</v>
      </c>
      <c r="AU130" s="198" t="s">
        <v>177</v>
      </c>
      <c r="AV130" s="11" t="s">
        <v>79</v>
      </c>
      <c r="AW130" s="11" t="s">
        <v>31</v>
      </c>
      <c r="AX130" s="11" t="s">
        <v>77</v>
      </c>
      <c r="AY130" s="198" t="s">
        <v>162</v>
      </c>
    </row>
    <row r="131" spans="2:65" s="1" customFormat="1" ht="16.5" customHeight="1">
      <c r="B131" s="32"/>
      <c r="C131" s="199" t="s">
        <v>264</v>
      </c>
      <c r="D131" s="199" t="s">
        <v>243</v>
      </c>
      <c r="E131" s="200" t="s">
        <v>886</v>
      </c>
      <c r="F131" s="201" t="s">
        <v>887</v>
      </c>
      <c r="G131" s="202" t="s">
        <v>303</v>
      </c>
      <c r="H131" s="203">
        <v>13.548</v>
      </c>
      <c r="I131" s="204"/>
      <c r="J131" s="205">
        <f>ROUND(I131*H131,2)</f>
        <v>0</v>
      </c>
      <c r="K131" s="201" t="s">
        <v>1</v>
      </c>
      <c r="L131" s="206"/>
      <c r="M131" s="207" t="s">
        <v>1</v>
      </c>
      <c r="N131" s="208" t="s">
        <v>40</v>
      </c>
      <c r="O131" s="58"/>
      <c r="P131" s="182">
        <f>O131*H131</f>
        <v>0</v>
      </c>
      <c r="Q131" s="182">
        <v>1</v>
      </c>
      <c r="R131" s="182">
        <f>Q131*H131</f>
        <v>13.548</v>
      </c>
      <c r="S131" s="182">
        <v>0</v>
      </c>
      <c r="T131" s="183">
        <f>S131*H131</f>
        <v>0</v>
      </c>
      <c r="AR131" s="15" t="s">
        <v>202</v>
      </c>
      <c r="AT131" s="15" t="s">
        <v>243</v>
      </c>
      <c r="AU131" s="15" t="s">
        <v>177</v>
      </c>
      <c r="AY131" s="15" t="s">
        <v>162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5" t="s">
        <v>77</v>
      </c>
      <c r="BK131" s="184">
        <f>ROUND(I131*H131,2)</f>
        <v>0</v>
      </c>
      <c r="BL131" s="15" t="s">
        <v>169</v>
      </c>
      <c r="BM131" s="15" t="s">
        <v>888</v>
      </c>
    </row>
    <row r="132" spans="2:65" s="11" customFormat="1">
      <c r="B132" s="188"/>
      <c r="C132" s="189"/>
      <c r="D132" s="185" t="s">
        <v>241</v>
      </c>
      <c r="E132" s="190" t="s">
        <v>1</v>
      </c>
      <c r="F132" s="191" t="s">
        <v>889</v>
      </c>
      <c r="G132" s="189"/>
      <c r="H132" s="192">
        <v>13.548</v>
      </c>
      <c r="I132" s="193"/>
      <c r="J132" s="189"/>
      <c r="K132" s="189"/>
      <c r="L132" s="194"/>
      <c r="M132" s="195"/>
      <c r="N132" s="196"/>
      <c r="O132" s="196"/>
      <c r="P132" s="196"/>
      <c r="Q132" s="196"/>
      <c r="R132" s="196"/>
      <c r="S132" s="196"/>
      <c r="T132" s="197"/>
      <c r="AT132" s="198" t="s">
        <v>241</v>
      </c>
      <c r="AU132" s="198" t="s">
        <v>177</v>
      </c>
      <c r="AV132" s="11" t="s">
        <v>79</v>
      </c>
      <c r="AW132" s="11" t="s">
        <v>31</v>
      </c>
      <c r="AX132" s="11" t="s">
        <v>77</v>
      </c>
      <c r="AY132" s="198" t="s">
        <v>162</v>
      </c>
    </row>
    <row r="133" spans="2:65" s="1" customFormat="1" ht="16.5" customHeight="1">
      <c r="B133" s="32"/>
      <c r="C133" s="173" t="s">
        <v>7</v>
      </c>
      <c r="D133" s="173" t="s">
        <v>164</v>
      </c>
      <c r="E133" s="174" t="s">
        <v>890</v>
      </c>
      <c r="F133" s="175" t="s">
        <v>891</v>
      </c>
      <c r="G133" s="176" t="s">
        <v>238</v>
      </c>
      <c r="H133" s="177">
        <v>46.74</v>
      </c>
      <c r="I133" s="178"/>
      <c r="J133" s="179">
        <f>ROUND(I133*H133,2)</f>
        <v>0</v>
      </c>
      <c r="K133" s="175" t="s">
        <v>168</v>
      </c>
      <c r="L133" s="36"/>
      <c r="M133" s="180" t="s">
        <v>1</v>
      </c>
      <c r="N133" s="181" t="s">
        <v>40</v>
      </c>
      <c r="O133" s="58"/>
      <c r="P133" s="182">
        <f>O133*H133</f>
        <v>0</v>
      </c>
      <c r="Q133" s="182">
        <v>2.86436</v>
      </c>
      <c r="R133" s="182">
        <f>Q133*H133</f>
        <v>133.88018640000001</v>
      </c>
      <c r="S133" s="182">
        <v>0</v>
      </c>
      <c r="T133" s="183">
        <f>S133*H133</f>
        <v>0</v>
      </c>
      <c r="AR133" s="15" t="s">
        <v>169</v>
      </c>
      <c r="AT133" s="15" t="s">
        <v>164</v>
      </c>
      <c r="AU133" s="15" t="s">
        <v>177</v>
      </c>
      <c r="AY133" s="15" t="s">
        <v>162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5" t="s">
        <v>77</v>
      </c>
      <c r="BK133" s="184">
        <f>ROUND(I133*H133,2)</f>
        <v>0</v>
      </c>
      <c r="BL133" s="15" t="s">
        <v>169</v>
      </c>
      <c r="BM133" s="15" t="s">
        <v>892</v>
      </c>
    </row>
    <row r="134" spans="2:65" s="1" customFormat="1" ht="19.5">
      <c r="B134" s="32"/>
      <c r="C134" s="33"/>
      <c r="D134" s="185" t="s">
        <v>171</v>
      </c>
      <c r="E134" s="33"/>
      <c r="F134" s="186" t="s">
        <v>893</v>
      </c>
      <c r="G134" s="33"/>
      <c r="H134" s="33"/>
      <c r="I134" s="101"/>
      <c r="J134" s="33"/>
      <c r="K134" s="33"/>
      <c r="L134" s="36"/>
      <c r="M134" s="187"/>
      <c r="N134" s="58"/>
      <c r="O134" s="58"/>
      <c r="P134" s="58"/>
      <c r="Q134" s="58"/>
      <c r="R134" s="58"/>
      <c r="S134" s="58"/>
      <c r="T134" s="59"/>
      <c r="AT134" s="15" t="s">
        <v>171</v>
      </c>
      <c r="AU134" s="15" t="s">
        <v>177</v>
      </c>
    </row>
    <row r="135" spans="2:65" s="11" customFormat="1">
      <c r="B135" s="188"/>
      <c r="C135" s="189"/>
      <c r="D135" s="185" t="s">
        <v>241</v>
      </c>
      <c r="E135" s="190" t="s">
        <v>1</v>
      </c>
      <c r="F135" s="191" t="s">
        <v>894</v>
      </c>
      <c r="G135" s="189"/>
      <c r="H135" s="192">
        <v>46.74</v>
      </c>
      <c r="I135" s="193"/>
      <c r="J135" s="189"/>
      <c r="K135" s="189"/>
      <c r="L135" s="194"/>
      <c r="M135" s="195"/>
      <c r="N135" s="196"/>
      <c r="O135" s="196"/>
      <c r="P135" s="196"/>
      <c r="Q135" s="196"/>
      <c r="R135" s="196"/>
      <c r="S135" s="196"/>
      <c r="T135" s="197"/>
      <c r="AT135" s="198" t="s">
        <v>241</v>
      </c>
      <c r="AU135" s="198" t="s">
        <v>177</v>
      </c>
      <c r="AV135" s="11" t="s">
        <v>79</v>
      </c>
      <c r="AW135" s="11" t="s">
        <v>31</v>
      </c>
      <c r="AX135" s="11" t="s">
        <v>77</v>
      </c>
      <c r="AY135" s="198" t="s">
        <v>162</v>
      </c>
    </row>
    <row r="136" spans="2:65" s="1" customFormat="1" ht="16.5" customHeight="1">
      <c r="B136" s="32"/>
      <c r="C136" s="173" t="s">
        <v>279</v>
      </c>
      <c r="D136" s="173" t="s">
        <v>164</v>
      </c>
      <c r="E136" s="174" t="s">
        <v>529</v>
      </c>
      <c r="F136" s="175" t="s">
        <v>530</v>
      </c>
      <c r="G136" s="176" t="s">
        <v>238</v>
      </c>
      <c r="H136" s="177">
        <v>24.18</v>
      </c>
      <c r="I136" s="178"/>
      <c r="J136" s="179">
        <f>ROUND(I136*H136,2)</f>
        <v>0</v>
      </c>
      <c r="K136" s="175" t="s">
        <v>168</v>
      </c>
      <c r="L136" s="36"/>
      <c r="M136" s="180" t="s">
        <v>1</v>
      </c>
      <c r="N136" s="181" t="s">
        <v>40</v>
      </c>
      <c r="O136" s="58"/>
      <c r="P136" s="182">
        <f>O136*H136</f>
        <v>0</v>
      </c>
      <c r="Q136" s="182">
        <v>2.7676599999999998</v>
      </c>
      <c r="R136" s="182">
        <f>Q136*H136</f>
        <v>66.922018799999989</v>
      </c>
      <c r="S136" s="182">
        <v>0</v>
      </c>
      <c r="T136" s="183">
        <f>S136*H136</f>
        <v>0</v>
      </c>
      <c r="AR136" s="15" t="s">
        <v>169</v>
      </c>
      <c r="AT136" s="15" t="s">
        <v>164</v>
      </c>
      <c r="AU136" s="15" t="s">
        <v>177</v>
      </c>
      <c r="AY136" s="15" t="s">
        <v>162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5" t="s">
        <v>77</v>
      </c>
      <c r="BK136" s="184">
        <f>ROUND(I136*H136,2)</f>
        <v>0</v>
      </c>
      <c r="BL136" s="15" t="s">
        <v>169</v>
      </c>
      <c r="BM136" s="15" t="s">
        <v>895</v>
      </c>
    </row>
    <row r="137" spans="2:65" s="1" customFormat="1" ht="19.5">
      <c r="B137" s="32"/>
      <c r="C137" s="33"/>
      <c r="D137" s="185" t="s">
        <v>171</v>
      </c>
      <c r="E137" s="33"/>
      <c r="F137" s="186" t="s">
        <v>532</v>
      </c>
      <c r="G137" s="33"/>
      <c r="H137" s="33"/>
      <c r="I137" s="101"/>
      <c r="J137" s="33"/>
      <c r="K137" s="33"/>
      <c r="L137" s="36"/>
      <c r="M137" s="187"/>
      <c r="N137" s="58"/>
      <c r="O137" s="58"/>
      <c r="P137" s="58"/>
      <c r="Q137" s="58"/>
      <c r="R137" s="58"/>
      <c r="S137" s="58"/>
      <c r="T137" s="59"/>
      <c r="AT137" s="15" t="s">
        <v>171</v>
      </c>
      <c r="AU137" s="15" t="s">
        <v>177</v>
      </c>
    </row>
    <row r="138" spans="2:65" s="11" customFormat="1">
      <c r="B138" s="188"/>
      <c r="C138" s="189"/>
      <c r="D138" s="185" t="s">
        <v>241</v>
      </c>
      <c r="E138" s="190" t="s">
        <v>1</v>
      </c>
      <c r="F138" s="191" t="s">
        <v>896</v>
      </c>
      <c r="G138" s="189"/>
      <c r="H138" s="192">
        <v>2.6349999999999998</v>
      </c>
      <c r="I138" s="193"/>
      <c r="J138" s="189"/>
      <c r="K138" s="189"/>
      <c r="L138" s="194"/>
      <c r="M138" s="195"/>
      <c r="N138" s="196"/>
      <c r="O138" s="196"/>
      <c r="P138" s="196"/>
      <c r="Q138" s="196"/>
      <c r="R138" s="196"/>
      <c r="S138" s="196"/>
      <c r="T138" s="197"/>
      <c r="AT138" s="198" t="s">
        <v>241</v>
      </c>
      <c r="AU138" s="198" t="s">
        <v>177</v>
      </c>
      <c r="AV138" s="11" t="s">
        <v>79</v>
      </c>
      <c r="AW138" s="11" t="s">
        <v>31</v>
      </c>
      <c r="AX138" s="11" t="s">
        <v>69</v>
      </c>
      <c r="AY138" s="198" t="s">
        <v>162</v>
      </c>
    </row>
    <row r="139" spans="2:65" s="11" customFormat="1">
      <c r="B139" s="188"/>
      <c r="C139" s="189"/>
      <c r="D139" s="185" t="s">
        <v>241</v>
      </c>
      <c r="E139" s="190" t="s">
        <v>1</v>
      </c>
      <c r="F139" s="191" t="s">
        <v>897</v>
      </c>
      <c r="G139" s="189"/>
      <c r="H139" s="192">
        <v>24.18</v>
      </c>
      <c r="I139" s="193"/>
      <c r="J139" s="189"/>
      <c r="K139" s="189"/>
      <c r="L139" s="194"/>
      <c r="M139" s="195"/>
      <c r="N139" s="196"/>
      <c r="O139" s="196"/>
      <c r="P139" s="196"/>
      <c r="Q139" s="196"/>
      <c r="R139" s="196"/>
      <c r="S139" s="196"/>
      <c r="T139" s="197"/>
      <c r="AT139" s="198" t="s">
        <v>241</v>
      </c>
      <c r="AU139" s="198" t="s">
        <v>177</v>
      </c>
      <c r="AV139" s="11" t="s">
        <v>79</v>
      </c>
      <c r="AW139" s="11" t="s">
        <v>31</v>
      </c>
      <c r="AX139" s="11" t="s">
        <v>77</v>
      </c>
      <c r="AY139" s="198" t="s">
        <v>162</v>
      </c>
    </row>
    <row r="140" spans="2:65" s="1" customFormat="1" ht="16.5" customHeight="1">
      <c r="B140" s="32"/>
      <c r="C140" s="173" t="s">
        <v>286</v>
      </c>
      <c r="D140" s="173" t="s">
        <v>164</v>
      </c>
      <c r="E140" s="174" t="s">
        <v>400</v>
      </c>
      <c r="F140" s="175" t="s">
        <v>401</v>
      </c>
      <c r="G140" s="176" t="s">
        <v>238</v>
      </c>
      <c r="H140" s="177">
        <v>29</v>
      </c>
      <c r="I140" s="178"/>
      <c r="J140" s="179">
        <f>ROUND(I140*H140,2)</f>
        <v>0</v>
      </c>
      <c r="K140" s="175" t="s">
        <v>168</v>
      </c>
      <c r="L140" s="36"/>
      <c r="M140" s="180" t="s">
        <v>1</v>
      </c>
      <c r="N140" s="181" t="s">
        <v>40</v>
      </c>
      <c r="O140" s="58"/>
      <c r="P140" s="182">
        <f>O140*H140</f>
        <v>0</v>
      </c>
      <c r="Q140" s="182">
        <v>1.8480000000000001</v>
      </c>
      <c r="R140" s="182">
        <f>Q140*H140</f>
        <v>53.592000000000006</v>
      </c>
      <c r="S140" s="182">
        <v>0</v>
      </c>
      <c r="T140" s="183">
        <f>S140*H140</f>
        <v>0</v>
      </c>
      <c r="AR140" s="15" t="s">
        <v>169</v>
      </c>
      <c r="AT140" s="15" t="s">
        <v>164</v>
      </c>
      <c r="AU140" s="15" t="s">
        <v>177</v>
      </c>
      <c r="AY140" s="15" t="s">
        <v>162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5" t="s">
        <v>77</v>
      </c>
      <c r="BK140" s="184">
        <f>ROUND(I140*H140,2)</f>
        <v>0</v>
      </c>
      <c r="BL140" s="15" t="s">
        <v>169</v>
      </c>
      <c r="BM140" s="15" t="s">
        <v>898</v>
      </c>
    </row>
    <row r="141" spans="2:65" s="1" customFormat="1" ht="19.5">
      <c r="B141" s="32"/>
      <c r="C141" s="33"/>
      <c r="D141" s="185" t="s">
        <v>171</v>
      </c>
      <c r="E141" s="33"/>
      <c r="F141" s="186" t="s">
        <v>403</v>
      </c>
      <c r="G141" s="33"/>
      <c r="H141" s="33"/>
      <c r="I141" s="101"/>
      <c r="J141" s="33"/>
      <c r="K141" s="33"/>
      <c r="L141" s="36"/>
      <c r="M141" s="187"/>
      <c r="N141" s="58"/>
      <c r="O141" s="58"/>
      <c r="P141" s="58"/>
      <c r="Q141" s="58"/>
      <c r="R141" s="58"/>
      <c r="S141" s="58"/>
      <c r="T141" s="59"/>
      <c r="AT141" s="15" t="s">
        <v>171</v>
      </c>
      <c r="AU141" s="15" t="s">
        <v>177</v>
      </c>
    </row>
    <row r="142" spans="2:65" s="11" customFormat="1">
      <c r="B142" s="188"/>
      <c r="C142" s="189"/>
      <c r="D142" s="185" t="s">
        <v>241</v>
      </c>
      <c r="E142" s="190" t="s">
        <v>1</v>
      </c>
      <c r="F142" s="191" t="s">
        <v>899</v>
      </c>
      <c r="G142" s="189"/>
      <c r="H142" s="192">
        <v>16.5</v>
      </c>
      <c r="I142" s="193"/>
      <c r="J142" s="189"/>
      <c r="K142" s="189"/>
      <c r="L142" s="194"/>
      <c r="M142" s="195"/>
      <c r="N142" s="196"/>
      <c r="O142" s="196"/>
      <c r="P142" s="196"/>
      <c r="Q142" s="196"/>
      <c r="R142" s="196"/>
      <c r="S142" s="196"/>
      <c r="T142" s="197"/>
      <c r="AT142" s="198" t="s">
        <v>241</v>
      </c>
      <c r="AU142" s="198" t="s">
        <v>177</v>
      </c>
      <c r="AV142" s="11" t="s">
        <v>79</v>
      </c>
      <c r="AW142" s="11" t="s">
        <v>31</v>
      </c>
      <c r="AX142" s="11" t="s">
        <v>69</v>
      </c>
      <c r="AY142" s="198" t="s">
        <v>162</v>
      </c>
    </row>
    <row r="143" spans="2:65" s="11" customFormat="1">
      <c r="B143" s="188"/>
      <c r="C143" s="189"/>
      <c r="D143" s="185" t="s">
        <v>241</v>
      </c>
      <c r="E143" s="190" t="s">
        <v>1</v>
      </c>
      <c r="F143" s="191" t="s">
        <v>900</v>
      </c>
      <c r="G143" s="189"/>
      <c r="H143" s="192">
        <v>12.5</v>
      </c>
      <c r="I143" s="193"/>
      <c r="J143" s="189"/>
      <c r="K143" s="189"/>
      <c r="L143" s="194"/>
      <c r="M143" s="195"/>
      <c r="N143" s="196"/>
      <c r="O143" s="196"/>
      <c r="P143" s="196"/>
      <c r="Q143" s="196"/>
      <c r="R143" s="196"/>
      <c r="S143" s="196"/>
      <c r="T143" s="197"/>
      <c r="AT143" s="198" t="s">
        <v>241</v>
      </c>
      <c r="AU143" s="198" t="s">
        <v>177</v>
      </c>
      <c r="AV143" s="11" t="s">
        <v>79</v>
      </c>
      <c r="AW143" s="11" t="s">
        <v>31</v>
      </c>
      <c r="AX143" s="11" t="s">
        <v>69</v>
      </c>
      <c r="AY143" s="198" t="s">
        <v>162</v>
      </c>
    </row>
    <row r="144" spans="2:65" s="12" customFormat="1">
      <c r="B144" s="209"/>
      <c r="C144" s="210"/>
      <c r="D144" s="185" t="s">
        <v>241</v>
      </c>
      <c r="E144" s="211" t="s">
        <v>1</v>
      </c>
      <c r="F144" s="212" t="s">
        <v>272</v>
      </c>
      <c r="G144" s="210"/>
      <c r="H144" s="213">
        <v>29</v>
      </c>
      <c r="I144" s="214"/>
      <c r="J144" s="210"/>
      <c r="K144" s="210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241</v>
      </c>
      <c r="AU144" s="219" t="s">
        <v>177</v>
      </c>
      <c r="AV144" s="12" t="s">
        <v>169</v>
      </c>
      <c r="AW144" s="12" t="s">
        <v>31</v>
      </c>
      <c r="AX144" s="12" t="s">
        <v>77</v>
      </c>
      <c r="AY144" s="219" t="s">
        <v>162</v>
      </c>
    </row>
    <row r="145" spans="2:65" s="1" customFormat="1" ht="16.5" customHeight="1">
      <c r="B145" s="32"/>
      <c r="C145" s="173" t="s">
        <v>294</v>
      </c>
      <c r="D145" s="173" t="s">
        <v>164</v>
      </c>
      <c r="E145" s="174" t="s">
        <v>259</v>
      </c>
      <c r="F145" s="175" t="s">
        <v>260</v>
      </c>
      <c r="G145" s="176" t="s">
        <v>167</v>
      </c>
      <c r="H145" s="177">
        <v>4</v>
      </c>
      <c r="I145" s="178"/>
      <c r="J145" s="179">
        <f>ROUND(I145*H145,2)</f>
        <v>0</v>
      </c>
      <c r="K145" s="175" t="s">
        <v>168</v>
      </c>
      <c r="L145" s="36"/>
      <c r="M145" s="180" t="s">
        <v>1</v>
      </c>
      <c r="N145" s="181" t="s">
        <v>40</v>
      </c>
      <c r="O145" s="58"/>
      <c r="P145" s="182">
        <f>O145*H145</f>
        <v>0</v>
      </c>
      <c r="Q145" s="182">
        <v>1.1152599999999999</v>
      </c>
      <c r="R145" s="182">
        <f>Q145*H145</f>
        <v>4.4610399999999997</v>
      </c>
      <c r="S145" s="182">
        <v>0</v>
      </c>
      <c r="T145" s="183">
        <f>S145*H145</f>
        <v>0</v>
      </c>
      <c r="AR145" s="15" t="s">
        <v>169</v>
      </c>
      <c r="AT145" s="15" t="s">
        <v>164</v>
      </c>
      <c r="AU145" s="15" t="s">
        <v>177</v>
      </c>
      <c r="AY145" s="15" t="s">
        <v>162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5" t="s">
        <v>77</v>
      </c>
      <c r="BK145" s="184">
        <f>ROUND(I145*H145,2)</f>
        <v>0</v>
      </c>
      <c r="BL145" s="15" t="s">
        <v>169</v>
      </c>
      <c r="BM145" s="15" t="s">
        <v>901</v>
      </c>
    </row>
    <row r="146" spans="2:65" s="1" customFormat="1" ht="19.5">
      <c r="B146" s="32"/>
      <c r="C146" s="33"/>
      <c r="D146" s="185" t="s">
        <v>171</v>
      </c>
      <c r="E146" s="33"/>
      <c r="F146" s="186" t="s">
        <v>262</v>
      </c>
      <c r="G146" s="33"/>
      <c r="H146" s="33"/>
      <c r="I146" s="101"/>
      <c r="J146" s="33"/>
      <c r="K146" s="33"/>
      <c r="L146" s="36"/>
      <c r="M146" s="187"/>
      <c r="N146" s="58"/>
      <c r="O146" s="58"/>
      <c r="P146" s="58"/>
      <c r="Q146" s="58"/>
      <c r="R146" s="58"/>
      <c r="S146" s="58"/>
      <c r="T146" s="59"/>
      <c r="AT146" s="15" t="s">
        <v>171</v>
      </c>
      <c r="AU146" s="15" t="s">
        <v>177</v>
      </c>
    </row>
    <row r="147" spans="2:65" s="11" customFormat="1">
      <c r="B147" s="188"/>
      <c r="C147" s="189"/>
      <c r="D147" s="185" t="s">
        <v>241</v>
      </c>
      <c r="E147" s="190" t="s">
        <v>1</v>
      </c>
      <c r="F147" s="191" t="s">
        <v>584</v>
      </c>
      <c r="G147" s="189"/>
      <c r="H147" s="192">
        <v>4</v>
      </c>
      <c r="I147" s="193"/>
      <c r="J147" s="189"/>
      <c r="K147" s="189"/>
      <c r="L147" s="194"/>
      <c r="M147" s="195"/>
      <c r="N147" s="196"/>
      <c r="O147" s="196"/>
      <c r="P147" s="196"/>
      <c r="Q147" s="196"/>
      <c r="R147" s="196"/>
      <c r="S147" s="196"/>
      <c r="T147" s="197"/>
      <c r="AT147" s="198" t="s">
        <v>241</v>
      </c>
      <c r="AU147" s="198" t="s">
        <v>177</v>
      </c>
      <c r="AV147" s="11" t="s">
        <v>79</v>
      </c>
      <c r="AW147" s="11" t="s">
        <v>31</v>
      </c>
      <c r="AX147" s="11" t="s">
        <v>77</v>
      </c>
      <c r="AY147" s="198" t="s">
        <v>162</v>
      </c>
    </row>
    <row r="148" spans="2:65" s="1" customFormat="1" ht="16.5" customHeight="1">
      <c r="B148" s="32"/>
      <c r="C148" s="173" t="s">
        <v>300</v>
      </c>
      <c r="D148" s="173" t="s">
        <v>164</v>
      </c>
      <c r="E148" s="174" t="s">
        <v>265</v>
      </c>
      <c r="F148" s="175" t="s">
        <v>266</v>
      </c>
      <c r="G148" s="176" t="s">
        <v>167</v>
      </c>
      <c r="H148" s="177">
        <v>13.038</v>
      </c>
      <c r="I148" s="178"/>
      <c r="J148" s="179">
        <f>ROUND(I148*H148,2)</f>
        <v>0</v>
      </c>
      <c r="K148" s="175" t="s">
        <v>267</v>
      </c>
      <c r="L148" s="36"/>
      <c r="M148" s="180" t="s">
        <v>1</v>
      </c>
      <c r="N148" s="181" t="s">
        <v>40</v>
      </c>
      <c r="O148" s="58"/>
      <c r="P148" s="182">
        <f>O148*H148</f>
        <v>0</v>
      </c>
      <c r="Q148" s="182">
        <v>3.9899999999999998E-2</v>
      </c>
      <c r="R148" s="182">
        <f>Q148*H148</f>
        <v>0.52021620000000002</v>
      </c>
      <c r="S148" s="182">
        <v>0</v>
      </c>
      <c r="T148" s="183">
        <f>S148*H148</f>
        <v>0</v>
      </c>
      <c r="AR148" s="15" t="s">
        <v>169</v>
      </c>
      <c r="AT148" s="15" t="s">
        <v>164</v>
      </c>
      <c r="AU148" s="15" t="s">
        <v>177</v>
      </c>
      <c r="AY148" s="15" t="s">
        <v>162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5" t="s">
        <v>77</v>
      </c>
      <c r="BK148" s="184">
        <f>ROUND(I148*H148,2)</f>
        <v>0</v>
      </c>
      <c r="BL148" s="15" t="s">
        <v>169</v>
      </c>
      <c r="BM148" s="15" t="s">
        <v>902</v>
      </c>
    </row>
    <row r="149" spans="2:65" s="1" customFormat="1" ht="19.5">
      <c r="B149" s="32"/>
      <c r="C149" s="33"/>
      <c r="D149" s="185" t="s">
        <v>171</v>
      </c>
      <c r="E149" s="33"/>
      <c r="F149" s="186" t="s">
        <v>269</v>
      </c>
      <c r="G149" s="33"/>
      <c r="H149" s="33"/>
      <c r="I149" s="101"/>
      <c r="J149" s="33"/>
      <c r="K149" s="33"/>
      <c r="L149" s="36"/>
      <c r="M149" s="187"/>
      <c r="N149" s="58"/>
      <c r="O149" s="58"/>
      <c r="P149" s="58"/>
      <c r="Q149" s="58"/>
      <c r="R149" s="58"/>
      <c r="S149" s="58"/>
      <c r="T149" s="59"/>
      <c r="AT149" s="15" t="s">
        <v>171</v>
      </c>
      <c r="AU149" s="15" t="s">
        <v>177</v>
      </c>
    </row>
    <row r="150" spans="2:65" s="11" customFormat="1">
      <c r="B150" s="188"/>
      <c r="C150" s="189"/>
      <c r="D150" s="185" t="s">
        <v>241</v>
      </c>
      <c r="E150" s="190" t="s">
        <v>1</v>
      </c>
      <c r="F150" s="191" t="s">
        <v>903</v>
      </c>
      <c r="G150" s="189"/>
      <c r="H150" s="192">
        <v>6.3959999999999999</v>
      </c>
      <c r="I150" s="193"/>
      <c r="J150" s="189"/>
      <c r="K150" s="189"/>
      <c r="L150" s="194"/>
      <c r="M150" s="195"/>
      <c r="N150" s="196"/>
      <c r="O150" s="196"/>
      <c r="P150" s="196"/>
      <c r="Q150" s="196"/>
      <c r="R150" s="196"/>
      <c r="S150" s="196"/>
      <c r="T150" s="197"/>
      <c r="AT150" s="198" t="s">
        <v>241</v>
      </c>
      <c r="AU150" s="198" t="s">
        <v>177</v>
      </c>
      <c r="AV150" s="11" t="s">
        <v>79</v>
      </c>
      <c r="AW150" s="11" t="s">
        <v>31</v>
      </c>
      <c r="AX150" s="11" t="s">
        <v>69</v>
      </c>
      <c r="AY150" s="198" t="s">
        <v>162</v>
      </c>
    </row>
    <row r="151" spans="2:65" s="11" customFormat="1">
      <c r="B151" s="188"/>
      <c r="C151" s="189"/>
      <c r="D151" s="185" t="s">
        <v>241</v>
      </c>
      <c r="E151" s="190" t="s">
        <v>1</v>
      </c>
      <c r="F151" s="191" t="s">
        <v>904</v>
      </c>
      <c r="G151" s="189"/>
      <c r="H151" s="192">
        <v>6.6420000000000003</v>
      </c>
      <c r="I151" s="193"/>
      <c r="J151" s="189"/>
      <c r="K151" s="189"/>
      <c r="L151" s="194"/>
      <c r="M151" s="195"/>
      <c r="N151" s="196"/>
      <c r="O151" s="196"/>
      <c r="P151" s="196"/>
      <c r="Q151" s="196"/>
      <c r="R151" s="196"/>
      <c r="S151" s="196"/>
      <c r="T151" s="197"/>
      <c r="AT151" s="198" t="s">
        <v>241</v>
      </c>
      <c r="AU151" s="198" t="s">
        <v>177</v>
      </c>
      <c r="AV151" s="11" t="s">
        <v>79</v>
      </c>
      <c r="AW151" s="11" t="s">
        <v>31</v>
      </c>
      <c r="AX151" s="11" t="s">
        <v>69</v>
      </c>
      <c r="AY151" s="198" t="s">
        <v>162</v>
      </c>
    </row>
    <row r="152" spans="2:65" s="12" customFormat="1">
      <c r="B152" s="209"/>
      <c r="C152" s="210"/>
      <c r="D152" s="185" t="s">
        <v>241</v>
      </c>
      <c r="E152" s="211" t="s">
        <v>1</v>
      </c>
      <c r="F152" s="212" t="s">
        <v>272</v>
      </c>
      <c r="G152" s="210"/>
      <c r="H152" s="213">
        <v>13.038</v>
      </c>
      <c r="I152" s="214"/>
      <c r="J152" s="210"/>
      <c r="K152" s="210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241</v>
      </c>
      <c r="AU152" s="219" t="s">
        <v>177</v>
      </c>
      <c r="AV152" s="12" t="s">
        <v>169</v>
      </c>
      <c r="AW152" s="12" t="s">
        <v>31</v>
      </c>
      <c r="AX152" s="12" t="s">
        <v>77</v>
      </c>
      <c r="AY152" s="219" t="s">
        <v>162</v>
      </c>
    </row>
    <row r="153" spans="2:65" s="1" customFormat="1" ht="16.5" customHeight="1">
      <c r="B153" s="32"/>
      <c r="C153" s="173" t="s">
        <v>309</v>
      </c>
      <c r="D153" s="173" t="s">
        <v>164</v>
      </c>
      <c r="E153" s="174" t="s">
        <v>273</v>
      </c>
      <c r="F153" s="175" t="s">
        <v>274</v>
      </c>
      <c r="G153" s="176" t="s">
        <v>167</v>
      </c>
      <c r="H153" s="177">
        <v>43.46</v>
      </c>
      <c r="I153" s="178"/>
      <c r="J153" s="179">
        <f>ROUND(I153*H153,2)</f>
        <v>0</v>
      </c>
      <c r="K153" s="175" t="s">
        <v>168</v>
      </c>
      <c r="L153" s="36"/>
      <c r="M153" s="180" t="s">
        <v>1</v>
      </c>
      <c r="N153" s="181" t="s">
        <v>40</v>
      </c>
      <c r="O153" s="58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AR153" s="15" t="s">
        <v>169</v>
      </c>
      <c r="AT153" s="15" t="s">
        <v>164</v>
      </c>
      <c r="AU153" s="15" t="s">
        <v>177</v>
      </c>
      <c r="AY153" s="15" t="s">
        <v>162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5" t="s">
        <v>77</v>
      </c>
      <c r="BK153" s="184">
        <f>ROUND(I153*H153,2)</f>
        <v>0</v>
      </c>
      <c r="BL153" s="15" t="s">
        <v>169</v>
      </c>
      <c r="BM153" s="15" t="s">
        <v>905</v>
      </c>
    </row>
    <row r="154" spans="2:65" s="1" customFormat="1">
      <c r="B154" s="32"/>
      <c r="C154" s="33"/>
      <c r="D154" s="185" t="s">
        <v>171</v>
      </c>
      <c r="E154" s="33"/>
      <c r="F154" s="186" t="s">
        <v>276</v>
      </c>
      <c r="G154" s="33"/>
      <c r="H154" s="33"/>
      <c r="I154" s="101"/>
      <c r="J154" s="33"/>
      <c r="K154" s="33"/>
      <c r="L154" s="36"/>
      <c r="M154" s="187"/>
      <c r="N154" s="58"/>
      <c r="O154" s="58"/>
      <c r="P154" s="58"/>
      <c r="Q154" s="58"/>
      <c r="R154" s="58"/>
      <c r="S154" s="58"/>
      <c r="T154" s="59"/>
      <c r="AT154" s="15" t="s">
        <v>171</v>
      </c>
      <c r="AU154" s="15" t="s">
        <v>177</v>
      </c>
    </row>
    <row r="155" spans="2:65" s="11" customFormat="1">
      <c r="B155" s="188"/>
      <c r="C155" s="189"/>
      <c r="D155" s="185" t="s">
        <v>241</v>
      </c>
      <c r="E155" s="190" t="s">
        <v>1</v>
      </c>
      <c r="F155" s="191" t="s">
        <v>906</v>
      </c>
      <c r="G155" s="189"/>
      <c r="H155" s="192">
        <v>21.32</v>
      </c>
      <c r="I155" s="193"/>
      <c r="J155" s="189"/>
      <c r="K155" s="189"/>
      <c r="L155" s="194"/>
      <c r="M155" s="195"/>
      <c r="N155" s="196"/>
      <c r="O155" s="196"/>
      <c r="P155" s="196"/>
      <c r="Q155" s="196"/>
      <c r="R155" s="196"/>
      <c r="S155" s="196"/>
      <c r="T155" s="197"/>
      <c r="AT155" s="198" t="s">
        <v>241</v>
      </c>
      <c r="AU155" s="198" t="s">
        <v>177</v>
      </c>
      <c r="AV155" s="11" t="s">
        <v>79</v>
      </c>
      <c r="AW155" s="11" t="s">
        <v>31</v>
      </c>
      <c r="AX155" s="11" t="s">
        <v>69</v>
      </c>
      <c r="AY155" s="198" t="s">
        <v>162</v>
      </c>
    </row>
    <row r="156" spans="2:65" s="11" customFormat="1">
      <c r="B156" s="188"/>
      <c r="C156" s="189"/>
      <c r="D156" s="185" t="s">
        <v>241</v>
      </c>
      <c r="E156" s="190" t="s">
        <v>1</v>
      </c>
      <c r="F156" s="191" t="s">
        <v>907</v>
      </c>
      <c r="G156" s="189"/>
      <c r="H156" s="192">
        <v>22.14</v>
      </c>
      <c r="I156" s="193"/>
      <c r="J156" s="189"/>
      <c r="K156" s="189"/>
      <c r="L156" s="194"/>
      <c r="M156" s="195"/>
      <c r="N156" s="196"/>
      <c r="O156" s="196"/>
      <c r="P156" s="196"/>
      <c r="Q156" s="196"/>
      <c r="R156" s="196"/>
      <c r="S156" s="196"/>
      <c r="T156" s="197"/>
      <c r="AT156" s="198" t="s">
        <v>241</v>
      </c>
      <c r="AU156" s="198" t="s">
        <v>177</v>
      </c>
      <c r="AV156" s="11" t="s">
        <v>79</v>
      </c>
      <c r="AW156" s="11" t="s">
        <v>31</v>
      </c>
      <c r="AX156" s="11" t="s">
        <v>69</v>
      </c>
      <c r="AY156" s="198" t="s">
        <v>162</v>
      </c>
    </row>
    <row r="157" spans="2:65" s="12" customFormat="1">
      <c r="B157" s="209"/>
      <c r="C157" s="210"/>
      <c r="D157" s="185" t="s">
        <v>241</v>
      </c>
      <c r="E157" s="211" t="s">
        <v>1</v>
      </c>
      <c r="F157" s="212" t="s">
        <v>272</v>
      </c>
      <c r="G157" s="210"/>
      <c r="H157" s="213">
        <v>43.46</v>
      </c>
      <c r="I157" s="214"/>
      <c r="J157" s="210"/>
      <c r="K157" s="210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241</v>
      </c>
      <c r="AU157" s="219" t="s">
        <v>177</v>
      </c>
      <c r="AV157" s="12" t="s">
        <v>169</v>
      </c>
      <c r="AW157" s="12" t="s">
        <v>31</v>
      </c>
      <c r="AX157" s="12" t="s">
        <v>77</v>
      </c>
      <c r="AY157" s="219" t="s">
        <v>162</v>
      </c>
    </row>
    <row r="158" spans="2:65" s="13" customFormat="1" ht="20.85" customHeight="1">
      <c r="B158" s="220"/>
      <c r="C158" s="221"/>
      <c r="D158" s="222" t="s">
        <v>68</v>
      </c>
      <c r="E158" s="222" t="s">
        <v>207</v>
      </c>
      <c r="F158" s="222" t="s">
        <v>293</v>
      </c>
      <c r="G158" s="221"/>
      <c r="H158" s="221"/>
      <c r="I158" s="223"/>
      <c r="J158" s="224">
        <f>BK158</f>
        <v>0</v>
      </c>
      <c r="K158" s="221"/>
      <c r="L158" s="225"/>
      <c r="M158" s="226"/>
      <c r="N158" s="227"/>
      <c r="O158" s="227"/>
      <c r="P158" s="228">
        <f>SUM(P159:P171)</f>
        <v>0</v>
      </c>
      <c r="Q158" s="227"/>
      <c r="R158" s="228">
        <f>SUM(R159:R171)</f>
        <v>0</v>
      </c>
      <c r="S158" s="227"/>
      <c r="T158" s="229">
        <f>SUM(T159:T171)</f>
        <v>0</v>
      </c>
      <c r="AR158" s="230" t="s">
        <v>77</v>
      </c>
      <c r="AT158" s="231" t="s">
        <v>68</v>
      </c>
      <c r="AU158" s="231" t="s">
        <v>177</v>
      </c>
      <c r="AY158" s="230" t="s">
        <v>162</v>
      </c>
      <c r="BK158" s="232">
        <f>SUM(BK159:BK171)</f>
        <v>0</v>
      </c>
    </row>
    <row r="159" spans="2:65" s="1" customFormat="1" ht="16.5" customHeight="1">
      <c r="B159" s="32"/>
      <c r="C159" s="173" t="s">
        <v>314</v>
      </c>
      <c r="D159" s="173" t="s">
        <v>164</v>
      </c>
      <c r="E159" s="174" t="s">
        <v>295</v>
      </c>
      <c r="F159" s="175" t="s">
        <v>296</v>
      </c>
      <c r="G159" s="176" t="s">
        <v>238</v>
      </c>
      <c r="H159" s="177">
        <v>79.031999999999996</v>
      </c>
      <c r="I159" s="178"/>
      <c r="J159" s="179">
        <f>ROUND(I159*H159,2)</f>
        <v>0</v>
      </c>
      <c r="K159" s="175" t="s">
        <v>168</v>
      </c>
      <c r="L159" s="36"/>
      <c r="M159" s="180" t="s">
        <v>1</v>
      </c>
      <c r="N159" s="181" t="s">
        <v>40</v>
      </c>
      <c r="O159" s="58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AR159" s="15" t="s">
        <v>169</v>
      </c>
      <c r="AT159" s="15" t="s">
        <v>164</v>
      </c>
      <c r="AU159" s="15" t="s">
        <v>169</v>
      </c>
      <c r="AY159" s="15" t="s">
        <v>162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5" t="s">
        <v>77</v>
      </c>
      <c r="BK159" s="184">
        <f>ROUND(I159*H159,2)</f>
        <v>0</v>
      </c>
      <c r="BL159" s="15" t="s">
        <v>169</v>
      </c>
      <c r="BM159" s="15" t="s">
        <v>908</v>
      </c>
    </row>
    <row r="160" spans="2:65" s="1" customFormat="1" ht="19.5">
      <c r="B160" s="32"/>
      <c r="C160" s="33"/>
      <c r="D160" s="185" t="s">
        <v>171</v>
      </c>
      <c r="E160" s="33"/>
      <c r="F160" s="186" t="s">
        <v>298</v>
      </c>
      <c r="G160" s="33"/>
      <c r="H160" s="33"/>
      <c r="I160" s="101"/>
      <c r="J160" s="33"/>
      <c r="K160" s="33"/>
      <c r="L160" s="36"/>
      <c r="M160" s="187"/>
      <c r="N160" s="58"/>
      <c r="O160" s="58"/>
      <c r="P160" s="58"/>
      <c r="Q160" s="58"/>
      <c r="R160" s="58"/>
      <c r="S160" s="58"/>
      <c r="T160" s="59"/>
      <c r="AT160" s="15" t="s">
        <v>171</v>
      </c>
      <c r="AU160" s="15" t="s">
        <v>169</v>
      </c>
    </row>
    <row r="161" spans="2:65" s="11" customFormat="1">
      <c r="B161" s="188"/>
      <c r="C161" s="189"/>
      <c r="D161" s="185" t="s">
        <v>241</v>
      </c>
      <c r="E161" s="190" t="s">
        <v>1</v>
      </c>
      <c r="F161" s="191" t="s">
        <v>909</v>
      </c>
      <c r="G161" s="189"/>
      <c r="H161" s="192">
        <v>79.031999999999996</v>
      </c>
      <c r="I161" s="193"/>
      <c r="J161" s="189"/>
      <c r="K161" s="189"/>
      <c r="L161" s="194"/>
      <c r="M161" s="195"/>
      <c r="N161" s="196"/>
      <c r="O161" s="196"/>
      <c r="P161" s="196"/>
      <c r="Q161" s="196"/>
      <c r="R161" s="196"/>
      <c r="S161" s="196"/>
      <c r="T161" s="197"/>
      <c r="AT161" s="198" t="s">
        <v>241</v>
      </c>
      <c r="AU161" s="198" t="s">
        <v>169</v>
      </c>
      <c r="AV161" s="11" t="s">
        <v>79</v>
      </c>
      <c r="AW161" s="11" t="s">
        <v>31</v>
      </c>
      <c r="AX161" s="11" t="s">
        <v>77</v>
      </c>
      <c r="AY161" s="198" t="s">
        <v>162</v>
      </c>
    </row>
    <row r="162" spans="2:65" s="1" customFormat="1" ht="16.5" customHeight="1">
      <c r="B162" s="32"/>
      <c r="C162" s="173" t="s">
        <v>321</v>
      </c>
      <c r="D162" s="173" t="s">
        <v>164</v>
      </c>
      <c r="E162" s="174" t="s">
        <v>301</v>
      </c>
      <c r="F162" s="175" t="s">
        <v>302</v>
      </c>
      <c r="G162" s="176" t="s">
        <v>303</v>
      </c>
      <c r="H162" s="177">
        <v>192.64699999999999</v>
      </c>
      <c r="I162" s="178"/>
      <c r="J162" s="179">
        <f>ROUND(I162*H162,2)</f>
        <v>0</v>
      </c>
      <c r="K162" s="175" t="s">
        <v>304</v>
      </c>
      <c r="L162" s="36"/>
      <c r="M162" s="180" t="s">
        <v>1</v>
      </c>
      <c r="N162" s="181" t="s">
        <v>40</v>
      </c>
      <c r="O162" s="58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AR162" s="15" t="s">
        <v>169</v>
      </c>
      <c r="AT162" s="15" t="s">
        <v>164</v>
      </c>
      <c r="AU162" s="15" t="s">
        <v>169</v>
      </c>
      <c r="AY162" s="15" t="s">
        <v>162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5" t="s">
        <v>77</v>
      </c>
      <c r="BK162" s="184">
        <f>ROUND(I162*H162,2)</f>
        <v>0</v>
      </c>
      <c r="BL162" s="15" t="s">
        <v>169</v>
      </c>
      <c r="BM162" s="15" t="s">
        <v>910</v>
      </c>
    </row>
    <row r="163" spans="2:65" s="1" customFormat="1">
      <c r="B163" s="32"/>
      <c r="C163" s="33"/>
      <c r="D163" s="185" t="s">
        <v>171</v>
      </c>
      <c r="E163" s="33"/>
      <c r="F163" s="186" t="s">
        <v>306</v>
      </c>
      <c r="G163" s="33"/>
      <c r="H163" s="33"/>
      <c r="I163" s="101"/>
      <c r="J163" s="33"/>
      <c r="K163" s="33"/>
      <c r="L163" s="36"/>
      <c r="M163" s="187"/>
      <c r="N163" s="58"/>
      <c r="O163" s="58"/>
      <c r="P163" s="58"/>
      <c r="Q163" s="58"/>
      <c r="R163" s="58"/>
      <c r="S163" s="58"/>
      <c r="T163" s="59"/>
      <c r="AT163" s="15" t="s">
        <v>171</v>
      </c>
      <c r="AU163" s="15" t="s">
        <v>169</v>
      </c>
    </row>
    <row r="164" spans="2:65" s="11" customFormat="1">
      <c r="B164" s="188"/>
      <c r="C164" s="189"/>
      <c r="D164" s="185" t="s">
        <v>241</v>
      </c>
      <c r="E164" s="190" t="s">
        <v>1</v>
      </c>
      <c r="F164" s="191" t="s">
        <v>911</v>
      </c>
      <c r="G164" s="189"/>
      <c r="H164" s="192">
        <v>192.64699999999999</v>
      </c>
      <c r="I164" s="193"/>
      <c r="J164" s="189"/>
      <c r="K164" s="189"/>
      <c r="L164" s="194"/>
      <c r="M164" s="195"/>
      <c r="N164" s="196"/>
      <c r="O164" s="196"/>
      <c r="P164" s="196"/>
      <c r="Q164" s="196"/>
      <c r="R164" s="196"/>
      <c r="S164" s="196"/>
      <c r="T164" s="197"/>
      <c r="AT164" s="198" t="s">
        <v>241</v>
      </c>
      <c r="AU164" s="198" t="s">
        <v>169</v>
      </c>
      <c r="AV164" s="11" t="s">
        <v>79</v>
      </c>
      <c r="AW164" s="11" t="s">
        <v>31</v>
      </c>
      <c r="AX164" s="11" t="s">
        <v>77</v>
      </c>
      <c r="AY164" s="198" t="s">
        <v>162</v>
      </c>
    </row>
    <row r="165" spans="2:65" s="1" customFormat="1" ht="16.5" customHeight="1">
      <c r="B165" s="32"/>
      <c r="C165" s="173" t="s">
        <v>327</v>
      </c>
      <c r="D165" s="173" t="s">
        <v>164</v>
      </c>
      <c r="E165" s="174" t="s">
        <v>310</v>
      </c>
      <c r="F165" s="175" t="s">
        <v>311</v>
      </c>
      <c r="G165" s="176" t="s">
        <v>303</v>
      </c>
      <c r="H165" s="177">
        <v>192.64699999999999</v>
      </c>
      <c r="I165" s="178"/>
      <c r="J165" s="179">
        <f>ROUND(I165*H165,2)</f>
        <v>0</v>
      </c>
      <c r="K165" s="175" t="s">
        <v>304</v>
      </c>
      <c r="L165" s="36"/>
      <c r="M165" s="180" t="s">
        <v>1</v>
      </c>
      <c r="N165" s="181" t="s">
        <v>40</v>
      </c>
      <c r="O165" s="58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AR165" s="15" t="s">
        <v>169</v>
      </c>
      <c r="AT165" s="15" t="s">
        <v>164</v>
      </c>
      <c r="AU165" s="15" t="s">
        <v>169</v>
      </c>
      <c r="AY165" s="15" t="s">
        <v>162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5" t="s">
        <v>77</v>
      </c>
      <c r="BK165" s="184">
        <f>ROUND(I165*H165,2)</f>
        <v>0</v>
      </c>
      <c r="BL165" s="15" t="s">
        <v>169</v>
      </c>
      <c r="BM165" s="15" t="s">
        <v>912</v>
      </c>
    </row>
    <row r="166" spans="2:65" s="1" customFormat="1">
      <c r="B166" s="32"/>
      <c r="C166" s="33"/>
      <c r="D166" s="185" t="s">
        <v>171</v>
      </c>
      <c r="E166" s="33"/>
      <c r="F166" s="186" t="s">
        <v>313</v>
      </c>
      <c r="G166" s="33"/>
      <c r="H166" s="33"/>
      <c r="I166" s="101"/>
      <c r="J166" s="33"/>
      <c r="K166" s="33"/>
      <c r="L166" s="36"/>
      <c r="M166" s="187"/>
      <c r="N166" s="58"/>
      <c r="O166" s="58"/>
      <c r="P166" s="58"/>
      <c r="Q166" s="58"/>
      <c r="R166" s="58"/>
      <c r="S166" s="58"/>
      <c r="T166" s="59"/>
      <c r="AT166" s="15" t="s">
        <v>171</v>
      </c>
      <c r="AU166" s="15" t="s">
        <v>169</v>
      </c>
    </row>
    <row r="167" spans="2:65" s="1" customFormat="1" ht="16.5" customHeight="1">
      <c r="B167" s="32"/>
      <c r="C167" s="173" t="s">
        <v>333</v>
      </c>
      <c r="D167" s="173" t="s">
        <v>164</v>
      </c>
      <c r="E167" s="174" t="s">
        <v>315</v>
      </c>
      <c r="F167" s="175" t="s">
        <v>316</v>
      </c>
      <c r="G167" s="176" t="s">
        <v>303</v>
      </c>
      <c r="H167" s="177">
        <v>2101.6080000000002</v>
      </c>
      <c r="I167" s="178"/>
      <c r="J167" s="179">
        <f>ROUND(I167*H167,2)</f>
        <v>0</v>
      </c>
      <c r="K167" s="175" t="s">
        <v>304</v>
      </c>
      <c r="L167" s="36"/>
      <c r="M167" s="180" t="s">
        <v>1</v>
      </c>
      <c r="N167" s="181" t="s">
        <v>40</v>
      </c>
      <c r="O167" s="58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AR167" s="15" t="s">
        <v>169</v>
      </c>
      <c r="AT167" s="15" t="s">
        <v>164</v>
      </c>
      <c r="AU167" s="15" t="s">
        <v>169</v>
      </c>
      <c r="AY167" s="15" t="s">
        <v>162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5" t="s">
        <v>77</v>
      </c>
      <c r="BK167" s="184">
        <f>ROUND(I167*H167,2)</f>
        <v>0</v>
      </c>
      <c r="BL167" s="15" t="s">
        <v>169</v>
      </c>
      <c r="BM167" s="15" t="s">
        <v>913</v>
      </c>
    </row>
    <row r="168" spans="2:65" s="1" customFormat="1">
      <c r="B168" s="32"/>
      <c r="C168" s="33"/>
      <c r="D168" s="185" t="s">
        <v>171</v>
      </c>
      <c r="E168" s="33"/>
      <c r="F168" s="186" t="s">
        <v>318</v>
      </c>
      <c r="G168" s="33"/>
      <c r="H168" s="33"/>
      <c r="I168" s="101"/>
      <c r="J168" s="33"/>
      <c r="K168" s="33"/>
      <c r="L168" s="36"/>
      <c r="M168" s="187"/>
      <c r="N168" s="58"/>
      <c r="O168" s="58"/>
      <c r="P168" s="58"/>
      <c r="Q168" s="58"/>
      <c r="R168" s="58"/>
      <c r="S168" s="58"/>
      <c r="T168" s="59"/>
      <c r="AT168" s="15" t="s">
        <v>171</v>
      </c>
      <c r="AU168" s="15" t="s">
        <v>169</v>
      </c>
    </row>
    <row r="169" spans="2:65" s="11" customFormat="1">
      <c r="B169" s="188"/>
      <c r="C169" s="189"/>
      <c r="D169" s="185" t="s">
        <v>241</v>
      </c>
      <c r="E169" s="190" t="s">
        <v>1</v>
      </c>
      <c r="F169" s="191" t="s">
        <v>914</v>
      </c>
      <c r="G169" s="189"/>
      <c r="H169" s="192">
        <v>2101.6080000000002</v>
      </c>
      <c r="I169" s="193"/>
      <c r="J169" s="189"/>
      <c r="K169" s="189"/>
      <c r="L169" s="194"/>
      <c r="M169" s="195"/>
      <c r="N169" s="196"/>
      <c r="O169" s="196"/>
      <c r="P169" s="196"/>
      <c r="Q169" s="196"/>
      <c r="R169" s="196"/>
      <c r="S169" s="196"/>
      <c r="T169" s="197"/>
      <c r="AT169" s="198" t="s">
        <v>241</v>
      </c>
      <c r="AU169" s="198" t="s">
        <v>169</v>
      </c>
      <c r="AV169" s="11" t="s">
        <v>79</v>
      </c>
      <c r="AW169" s="11" t="s">
        <v>31</v>
      </c>
      <c r="AX169" s="11" t="s">
        <v>77</v>
      </c>
      <c r="AY169" s="198" t="s">
        <v>162</v>
      </c>
    </row>
    <row r="170" spans="2:65" s="1" customFormat="1" ht="16.5" customHeight="1">
      <c r="B170" s="32"/>
      <c r="C170" s="173" t="s">
        <v>543</v>
      </c>
      <c r="D170" s="173" t="s">
        <v>164</v>
      </c>
      <c r="E170" s="174" t="s">
        <v>334</v>
      </c>
      <c r="F170" s="175" t="s">
        <v>335</v>
      </c>
      <c r="G170" s="176" t="s">
        <v>303</v>
      </c>
      <c r="H170" s="177">
        <v>273.41300000000001</v>
      </c>
      <c r="I170" s="178"/>
      <c r="J170" s="179">
        <f>ROUND(I170*H170,2)</f>
        <v>0</v>
      </c>
      <c r="K170" s="175" t="s">
        <v>168</v>
      </c>
      <c r="L170" s="36"/>
      <c r="M170" s="180" t="s">
        <v>1</v>
      </c>
      <c r="N170" s="181" t="s">
        <v>40</v>
      </c>
      <c r="O170" s="58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AR170" s="15" t="s">
        <v>169</v>
      </c>
      <c r="AT170" s="15" t="s">
        <v>164</v>
      </c>
      <c r="AU170" s="15" t="s">
        <v>169</v>
      </c>
      <c r="AY170" s="15" t="s">
        <v>162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5" t="s">
        <v>77</v>
      </c>
      <c r="BK170" s="184">
        <f>ROUND(I170*H170,2)</f>
        <v>0</v>
      </c>
      <c r="BL170" s="15" t="s">
        <v>169</v>
      </c>
      <c r="BM170" s="15" t="s">
        <v>915</v>
      </c>
    </row>
    <row r="171" spans="2:65" s="1" customFormat="1">
      <c r="B171" s="32"/>
      <c r="C171" s="33"/>
      <c r="D171" s="185" t="s">
        <v>171</v>
      </c>
      <c r="E171" s="33"/>
      <c r="F171" s="186" t="s">
        <v>337</v>
      </c>
      <c r="G171" s="33"/>
      <c r="H171" s="33"/>
      <c r="I171" s="101"/>
      <c r="J171" s="33"/>
      <c r="K171" s="33"/>
      <c r="L171" s="36"/>
      <c r="M171" s="233"/>
      <c r="N171" s="234"/>
      <c r="O171" s="234"/>
      <c r="P171" s="234"/>
      <c r="Q171" s="234"/>
      <c r="R171" s="234"/>
      <c r="S171" s="234"/>
      <c r="T171" s="235"/>
      <c r="AT171" s="15" t="s">
        <v>171</v>
      </c>
      <c r="AU171" s="15" t="s">
        <v>169</v>
      </c>
    </row>
    <row r="172" spans="2:65" s="1" customFormat="1" ht="6.95" customHeight="1">
      <c r="B172" s="44"/>
      <c r="C172" s="45"/>
      <c r="D172" s="45"/>
      <c r="E172" s="45"/>
      <c r="F172" s="45"/>
      <c r="G172" s="45"/>
      <c r="H172" s="45"/>
      <c r="I172" s="123"/>
      <c r="J172" s="45"/>
      <c r="K172" s="45"/>
      <c r="L172" s="36"/>
    </row>
  </sheetData>
  <sheetProtection algorithmName="SHA-512" hashValue="lhDB9m6jJ71hXKwf4sBtXe1rO5lSSEZM8uvGHFSAbLSWKpVwMubAUHHLfeA4fSxcfgHSmGxfNpq0OXjPV44ACA==" saltValue="kBa+g0VkCHwsotHFbfyjNdsPTxwh+ztfnHFY+1Qqo4iXpaA1Iy08ejiYjltw1oGEGucUEzF6or4VRNvLcYauKA==" spinCount="100000" sheet="1" objects="1" scenarios="1" formatColumns="0" formatRows="0" autoFilter="0"/>
  <autoFilter ref="C83:K171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2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5" t="s">
        <v>129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133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1" t="str">
        <f>'Rekapitulace stavby'!K6</f>
        <v>Bratřejovka, km 3,190-6,271, oprava stupňů a opevnění toku</v>
      </c>
      <c r="F7" s="282"/>
      <c r="G7" s="282"/>
      <c r="H7" s="282"/>
      <c r="L7" s="18"/>
    </row>
    <row r="8" spans="2:46" s="1" customFormat="1" ht="12" customHeight="1">
      <c r="B8" s="36"/>
      <c r="D8" s="100" t="s">
        <v>134</v>
      </c>
      <c r="I8" s="101"/>
      <c r="L8" s="36"/>
    </row>
    <row r="9" spans="2:46" s="1" customFormat="1" ht="36.950000000000003" customHeight="1">
      <c r="B9" s="36"/>
      <c r="E9" s="283" t="s">
        <v>916</v>
      </c>
      <c r="F9" s="284"/>
      <c r="G9" s="284"/>
      <c r="H9" s="284"/>
      <c r="I9" s="101"/>
      <c r="L9" s="36"/>
    </row>
    <row r="10" spans="2:46" s="1" customFormat="1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7. 12. 2018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5" t="str">
        <f>'Rekapitulace stavby'!E14</f>
        <v>Vyplň údaj</v>
      </c>
      <c r="F18" s="286"/>
      <c r="G18" s="286"/>
      <c r="H18" s="286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32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33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34</v>
      </c>
      <c r="I26" s="101"/>
      <c r="L26" s="36"/>
    </row>
    <row r="27" spans="2:12" s="6" customFormat="1" ht="16.5" customHeight="1">
      <c r="B27" s="104"/>
      <c r="E27" s="287" t="s">
        <v>1</v>
      </c>
      <c r="F27" s="287"/>
      <c r="G27" s="287"/>
      <c r="H27" s="287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35</v>
      </c>
      <c r="I30" s="101"/>
      <c r="J30" s="108">
        <f>ROUND(J84,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37</v>
      </c>
      <c r="I32" s="110" t="s">
        <v>36</v>
      </c>
      <c r="J32" s="109" t="s">
        <v>38</v>
      </c>
      <c r="L32" s="36"/>
    </row>
    <row r="33" spans="2:12" s="1" customFormat="1" ht="14.45" customHeight="1">
      <c r="B33" s="36"/>
      <c r="D33" s="100" t="s">
        <v>39</v>
      </c>
      <c r="E33" s="100" t="s">
        <v>40</v>
      </c>
      <c r="F33" s="111">
        <f>ROUND((SUM(BE84:BE161)),  2)</f>
        <v>0</v>
      </c>
      <c r="I33" s="112">
        <v>0.21</v>
      </c>
      <c r="J33" s="111">
        <f>ROUND(((SUM(BE84:BE161))*I33),  2)</f>
        <v>0</v>
      </c>
      <c r="L33" s="36"/>
    </row>
    <row r="34" spans="2:12" s="1" customFormat="1" ht="14.45" customHeight="1">
      <c r="B34" s="36"/>
      <c r="E34" s="100" t="s">
        <v>41</v>
      </c>
      <c r="F34" s="111">
        <f>ROUND((SUM(BF84:BF161)),  2)</f>
        <v>0</v>
      </c>
      <c r="I34" s="112">
        <v>0.15</v>
      </c>
      <c r="J34" s="111">
        <f>ROUND(((SUM(BF84:BF161))*I34),  2)</f>
        <v>0</v>
      </c>
      <c r="L34" s="36"/>
    </row>
    <row r="35" spans="2:12" s="1" customFormat="1" ht="14.45" hidden="1" customHeight="1">
      <c r="B35" s="36"/>
      <c r="E35" s="100" t="s">
        <v>42</v>
      </c>
      <c r="F35" s="111">
        <f>ROUND((SUM(BG84:BG161)),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43</v>
      </c>
      <c r="F36" s="111">
        <f>ROUND((SUM(BH84:BH161)),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44</v>
      </c>
      <c r="F37" s="111">
        <f>ROUND((SUM(BI84:BI161)),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45</v>
      </c>
      <c r="E39" s="115"/>
      <c r="F39" s="115"/>
      <c r="G39" s="116" t="s">
        <v>46</v>
      </c>
      <c r="H39" s="117" t="s">
        <v>47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136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79" t="str">
        <f>E7</f>
        <v>Bratřejovka, km 3,190-6,271, oprava stupňů a opevnění toku</v>
      </c>
      <c r="F48" s="280"/>
      <c r="G48" s="280"/>
      <c r="H48" s="280"/>
      <c r="I48" s="101"/>
      <c r="J48" s="33"/>
      <c r="K48" s="33"/>
      <c r="L48" s="36"/>
    </row>
    <row r="49" spans="2:47" s="1" customFormat="1" ht="12" customHeight="1">
      <c r="B49" s="32"/>
      <c r="C49" s="27" t="s">
        <v>134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62" t="str">
        <f>E9</f>
        <v>18 - Stupeň 13</v>
      </c>
      <c r="F50" s="261"/>
      <c r="G50" s="261"/>
      <c r="H50" s="26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7. 12. 2018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Povodí Moravy, s.p.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32</v>
      </c>
      <c r="J55" s="30" t="str">
        <f>E24</f>
        <v>Agroprojekt PSO, s.r.o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137</v>
      </c>
      <c r="D57" s="128"/>
      <c r="E57" s="128"/>
      <c r="F57" s="128"/>
      <c r="G57" s="128"/>
      <c r="H57" s="128"/>
      <c r="I57" s="129"/>
      <c r="J57" s="130" t="s">
        <v>138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139</v>
      </c>
      <c r="D59" s="33"/>
      <c r="E59" s="33"/>
      <c r="F59" s="33"/>
      <c r="G59" s="33"/>
      <c r="H59" s="33"/>
      <c r="I59" s="101"/>
      <c r="J59" s="71">
        <f>J84</f>
        <v>0</v>
      </c>
      <c r="K59" s="33"/>
      <c r="L59" s="36"/>
      <c r="AU59" s="15" t="s">
        <v>140</v>
      </c>
    </row>
    <row r="60" spans="2:47" s="7" customFormat="1" ht="24.95" customHeight="1">
      <c r="B60" s="132"/>
      <c r="C60" s="133"/>
      <c r="D60" s="134" t="s">
        <v>141</v>
      </c>
      <c r="E60" s="135"/>
      <c r="F60" s="135"/>
      <c r="G60" s="135"/>
      <c r="H60" s="135"/>
      <c r="I60" s="136"/>
      <c r="J60" s="137">
        <f>J85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142</v>
      </c>
      <c r="E61" s="142"/>
      <c r="F61" s="142"/>
      <c r="G61" s="142"/>
      <c r="H61" s="142"/>
      <c r="I61" s="143"/>
      <c r="J61" s="144">
        <f>J86</f>
        <v>0</v>
      </c>
      <c r="K61" s="140"/>
      <c r="L61" s="145"/>
    </row>
    <row r="62" spans="2:47" s="8" customFormat="1" ht="14.85" customHeight="1">
      <c r="B62" s="139"/>
      <c r="C62" s="140"/>
      <c r="D62" s="141" t="s">
        <v>143</v>
      </c>
      <c r="E62" s="142"/>
      <c r="F62" s="142"/>
      <c r="G62" s="142"/>
      <c r="H62" s="142"/>
      <c r="I62" s="143"/>
      <c r="J62" s="144">
        <f>J118</f>
        <v>0</v>
      </c>
      <c r="K62" s="140"/>
      <c r="L62" s="145"/>
    </row>
    <row r="63" spans="2:47" s="8" customFormat="1" ht="14.85" customHeight="1">
      <c r="B63" s="139"/>
      <c r="C63" s="140"/>
      <c r="D63" s="141" t="s">
        <v>144</v>
      </c>
      <c r="E63" s="142"/>
      <c r="F63" s="142"/>
      <c r="G63" s="142"/>
      <c r="H63" s="142"/>
      <c r="I63" s="143"/>
      <c r="J63" s="144">
        <f>J129</f>
        <v>0</v>
      </c>
      <c r="K63" s="140"/>
      <c r="L63" s="145"/>
    </row>
    <row r="64" spans="2:47" s="8" customFormat="1" ht="19.899999999999999" customHeight="1">
      <c r="B64" s="139"/>
      <c r="C64" s="140"/>
      <c r="D64" s="141" t="s">
        <v>146</v>
      </c>
      <c r="E64" s="142"/>
      <c r="F64" s="142"/>
      <c r="G64" s="142"/>
      <c r="H64" s="142"/>
      <c r="I64" s="143"/>
      <c r="J64" s="144">
        <f>J153</f>
        <v>0</v>
      </c>
      <c r="K64" s="140"/>
      <c r="L64" s="145"/>
    </row>
    <row r="65" spans="2:12" s="1" customFormat="1" ht="21.75" customHeight="1">
      <c r="B65" s="32"/>
      <c r="C65" s="33"/>
      <c r="D65" s="33"/>
      <c r="E65" s="33"/>
      <c r="F65" s="33"/>
      <c r="G65" s="33"/>
      <c r="H65" s="33"/>
      <c r="I65" s="101"/>
      <c r="J65" s="33"/>
      <c r="K65" s="33"/>
      <c r="L65" s="36"/>
    </row>
    <row r="66" spans="2:12" s="1" customFormat="1" ht="6.95" customHeight="1">
      <c r="B66" s="44"/>
      <c r="C66" s="45"/>
      <c r="D66" s="45"/>
      <c r="E66" s="45"/>
      <c r="F66" s="45"/>
      <c r="G66" s="45"/>
      <c r="H66" s="45"/>
      <c r="I66" s="123"/>
      <c r="J66" s="45"/>
      <c r="K66" s="45"/>
      <c r="L66" s="36"/>
    </row>
    <row r="70" spans="2:12" s="1" customFormat="1" ht="6.95" customHeight="1">
      <c r="B70" s="46"/>
      <c r="C70" s="47"/>
      <c r="D70" s="47"/>
      <c r="E70" s="47"/>
      <c r="F70" s="47"/>
      <c r="G70" s="47"/>
      <c r="H70" s="47"/>
      <c r="I70" s="126"/>
      <c r="J70" s="47"/>
      <c r="K70" s="47"/>
      <c r="L70" s="36"/>
    </row>
    <row r="71" spans="2:12" s="1" customFormat="1" ht="24.95" customHeight="1">
      <c r="B71" s="32"/>
      <c r="C71" s="21" t="s">
        <v>147</v>
      </c>
      <c r="D71" s="33"/>
      <c r="E71" s="33"/>
      <c r="F71" s="33"/>
      <c r="G71" s="33"/>
      <c r="H71" s="33"/>
      <c r="I71" s="101"/>
      <c r="J71" s="33"/>
      <c r="K71" s="33"/>
      <c r="L71" s="36"/>
    </row>
    <row r="72" spans="2:12" s="1" customFormat="1" ht="6.95" customHeight="1">
      <c r="B72" s="32"/>
      <c r="C72" s="33"/>
      <c r="D72" s="33"/>
      <c r="E72" s="33"/>
      <c r="F72" s="33"/>
      <c r="G72" s="33"/>
      <c r="H72" s="33"/>
      <c r="I72" s="101"/>
      <c r="J72" s="33"/>
      <c r="K72" s="33"/>
      <c r="L72" s="36"/>
    </row>
    <row r="73" spans="2:12" s="1" customFormat="1" ht="12" customHeight="1">
      <c r="B73" s="32"/>
      <c r="C73" s="27" t="s">
        <v>16</v>
      </c>
      <c r="D73" s="33"/>
      <c r="E73" s="33"/>
      <c r="F73" s="33"/>
      <c r="G73" s="33"/>
      <c r="H73" s="33"/>
      <c r="I73" s="101"/>
      <c r="J73" s="33"/>
      <c r="K73" s="33"/>
      <c r="L73" s="36"/>
    </row>
    <row r="74" spans="2:12" s="1" customFormat="1" ht="16.5" customHeight="1">
      <c r="B74" s="32"/>
      <c r="C74" s="33"/>
      <c r="D74" s="33"/>
      <c r="E74" s="279" t="str">
        <f>E7</f>
        <v>Bratřejovka, km 3,190-6,271, oprava stupňů a opevnění toku</v>
      </c>
      <c r="F74" s="280"/>
      <c r="G74" s="280"/>
      <c r="H74" s="280"/>
      <c r="I74" s="101"/>
      <c r="J74" s="33"/>
      <c r="K74" s="33"/>
      <c r="L74" s="36"/>
    </row>
    <row r="75" spans="2:12" s="1" customFormat="1" ht="12" customHeight="1">
      <c r="B75" s="32"/>
      <c r="C75" s="27" t="s">
        <v>134</v>
      </c>
      <c r="D75" s="33"/>
      <c r="E75" s="33"/>
      <c r="F75" s="33"/>
      <c r="G75" s="33"/>
      <c r="H75" s="33"/>
      <c r="I75" s="101"/>
      <c r="J75" s="33"/>
      <c r="K75" s="33"/>
      <c r="L75" s="36"/>
    </row>
    <row r="76" spans="2:12" s="1" customFormat="1" ht="16.5" customHeight="1">
      <c r="B76" s="32"/>
      <c r="C76" s="33"/>
      <c r="D76" s="33"/>
      <c r="E76" s="262" t="str">
        <f>E9</f>
        <v>18 - Stupeň 13</v>
      </c>
      <c r="F76" s="261"/>
      <c r="G76" s="261"/>
      <c r="H76" s="261"/>
      <c r="I76" s="101"/>
      <c r="J76" s="33"/>
      <c r="K76" s="33"/>
      <c r="L76" s="36"/>
    </row>
    <row r="77" spans="2:12" s="1" customFormat="1" ht="6.95" customHeight="1">
      <c r="B77" s="32"/>
      <c r="C77" s="33"/>
      <c r="D77" s="33"/>
      <c r="E77" s="33"/>
      <c r="F77" s="33"/>
      <c r="G77" s="33"/>
      <c r="H77" s="33"/>
      <c r="I77" s="101"/>
      <c r="J77" s="33"/>
      <c r="K77" s="33"/>
      <c r="L77" s="36"/>
    </row>
    <row r="78" spans="2:12" s="1" customFormat="1" ht="12" customHeight="1">
      <c r="B78" s="32"/>
      <c r="C78" s="27" t="s">
        <v>20</v>
      </c>
      <c r="D78" s="33"/>
      <c r="E78" s="33"/>
      <c r="F78" s="25" t="str">
        <f>F12</f>
        <v xml:space="preserve"> </v>
      </c>
      <c r="G78" s="33"/>
      <c r="H78" s="33"/>
      <c r="I78" s="102" t="s">
        <v>22</v>
      </c>
      <c r="J78" s="53" t="str">
        <f>IF(J12="","",J12)</f>
        <v>7. 12. 2018</v>
      </c>
      <c r="K78" s="33"/>
      <c r="L78" s="36"/>
    </row>
    <row r="79" spans="2:12" s="1" customFormat="1" ht="6.95" customHeight="1">
      <c r="B79" s="32"/>
      <c r="C79" s="33"/>
      <c r="D79" s="33"/>
      <c r="E79" s="33"/>
      <c r="F79" s="33"/>
      <c r="G79" s="33"/>
      <c r="H79" s="33"/>
      <c r="I79" s="101"/>
      <c r="J79" s="33"/>
      <c r="K79" s="33"/>
      <c r="L79" s="36"/>
    </row>
    <row r="80" spans="2:12" s="1" customFormat="1" ht="13.7" customHeight="1">
      <c r="B80" s="32"/>
      <c r="C80" s="27" t="s">
        <v>24</v>
      </c>
      <c r="D80" s="33"/>
      <c r="E80" s="33"/>
      <c r="F80" s="25" t="str">
        <f>E15</f>
        <v>Povodí Moravy, s.p.</v>
      </c>
      <c r="G80" s="33"/>
      <c r="H80" s="33"/>
      <c r="I80" s="102" t="s">
        <v>30</v>
      </c>
      <c r="J80" s="30" t="str">
        <f>E21</f>
        <v xml:space="preserve"> </v>
      </c>
      <c r="K80" s="33"/>
      <c r="L80" s="36"/>
    </row>
    <row r="81" spans="2:65" s="1" customFormat="1" ht="13.7" customHeight="1">
      <c r="B81" s="32"/>
      <c r="C81" s="27" t="s">
        <v>28</v>
      </c>
      <c r="D81" s="33"/>
      <c r="E81" s="33"/>
      <c r="F81" s="25" t="str">
        <f>IF(E18="","",E18)</f>
        <v>Vyplň údaj</v>
      </c>
      <c r="G81" s="33"/>
      <c r="H81" s="33"/>
      <c r="I81" s="102" t="s">
        <v>32</v>
      </c>
      <c r="J81" s="30" t="str">
        <f>E24</f>
        <v>Agroprojekt PSO, s.r.o</v>
      </c>
      <c r="K81" s="33"/>
      <c r="L81" s="36"/>
    </row>
    <row r="82" spans="2:65" s="1" customFormat="1" ht="10.35" customHeight="1">
      <c r="B82" s="32"/>
      <c r="C82" s="33"/>
      <c r="D82" s="33"/>
      <c r="E82" s="33"/>
      <c r="F82" s="33"/>
      <c r="G82" s="33"/>
      <c r="H82" s="33"/>
      <c r="I82" s="101"/>
      <c r="J82" s="33"/>
      <c r="K82" s="33"/>
      <c r="L82" s="36"/>
    </row>
    <row r="83" spans="2:65" s="9" customFormat="1" ht="29.25" customHeight="1">
      <c r="B83" s="146"/>
      <c r="C83" s="147" t="s">
        <v>148</v>
      </c>
      <c r="D83" s="148" t="s">
        <v>54</v>
      </c>
      <c r="E83" s="148" t="s">
        <v>50</v>
      </c>
      <c r="F83" s="148" t="s">
        <v>51</v>
      </c>
      <c r="G83" s="148" t="s">
        <v>149</v>
      </c>
      <c r="H83" s="148" t="s">
        <v>150</v>
      </c>
      <c r="I83" s="149" t="s">
        <v>151</v>
      </c>
      <c r="J83" s="150" t="s">
        <v>138</v>
      </c>
      <c r="K83" s="151" t="s">
        <v>152</v>
      </c>
      <c r="L83" s="152"/>
      <c r="M83" s="62" t="s">
        <v>1</v>
      </c>
      <c r="N83" s="63" t="s">
        <v>39</v>
      </c>
      <c r="O83" s="63" t="s">
        <v>153</v>
      </c>
      <c r="P83" s="63" t="s">
        <v>154</v>
      </c>
      <c r="Q83" s="63" t="s">
        <v>155</v>
      </c>
      <c r="R83" s="63" t="s">
        <v>156</v>
      </c>
      <c r="S83" s="63" t="s">
        <v>157</v>
      </c>
      <c r="T83" s="64" t="s">
        <v>158</v>
      </c>
    </row>
    <row r="84" spans="2:65" s="1" customFormat="1" ht="22.9" customHeight="1">
      <c r="B84" s="32"/>
      <c r="C84" s="69" t="s">
        <v>159</v>
      </c>
      <c r="D84" s="33"/>
      <c r="E84" s="33"/>
      <c r="F84" s="33"/>
      <c r="G84" s="33"/>
      <c r="H84" s="33"/>
      <c r="I84" s="101"/>
      <c r="J84" s="153">
        <f>BK84</f>
        <v>0</v>
      </c>
      <c r="K84" s="33"/>
      <c r="L84" s="36"/>
      <c r="M84" s="65"/>
      <c r="N84" s="66"/>
      <c r="O84" s="66"/>
      <c r="P84" s="154">
        <f>P85</f>
        <v>0</v>
      </c>
      <c r="Q84" s="66"/>
      <c r="R84" s="154">
        <f>R85</f>
        <v>34.949781700000003</v>
      </c>
      <c r="S84" s="66"/>
      <c r="T84" s="155">
        <f>T85</f>
        <v>0</v>
      </c>
      <c r="AT84" s="15" t="s">
        <v>68</v>
      </c>
      <c r="AU84" s="15" t="s">
        <v>140</v>
      </c>
      <c r="BK84" s="156">
        <f>BK85</f>
        <v>0</v>
      </c>
    </row>
    <row r="85" spans="2:65" s="10" customFormat="1" ht="25.9" customHeight="1">
      <c r="B85" s="157"/>
      <c r="C85" s="158"/>
      <c r="D85" s="159" t="s">
        <v>68</v>
      </c>
      <c r="E85" s="160" t="s">
        <v>160</v>
      </c>
      <c r="F85" s="160" t="s">
        <v>161</v>
      </c>
      <c r="G85" s="158"/>
      <c r="H85" s="158"/>
      <c r="I85" s="161"/>
      <c r="J85" s="162">
        <f>BK85</f>
        <v>0</v>
      </c>
      <c r="K85" s="158"/>
      <c r="L85" s="163"/>
      <c r="M85" s="164"/>
      <c r="N85" s="165"/>
      <c r="O85" s="165"/>
      <c r="P85" s="166">
        <f>P86+P153</f>
        <v>0</v>
      </c>
      <c r="Q85" s="165"/>
      <c r="R85" s="166">
        <f>R86+R153</f>
        <v>34.949781700000003</v>
      </c>
      <c r="S85" s="165"/>
      <c r="T85" s="167">
        <f>T86+T153</f>
        <v>0</v>
      </c>
      <c r="AR85" s="168" t="s">
        <v>77</v>
      </c>
      <c r="AT85" s="169" t="s">
        <v>68</v>
      </c>
      <c r="AU85" s="169" t="s">
        <v>69</v>
      </c>
      <c r="AY85" s="168" t="s">
        <v>162</v>
      </c>
      <c r="BK85" s="170">
        <f>BK86+BK153</f>
        <v>0</v>
      </c>
    </row>
    <row r="86" spans="2:65" s="10" customFormat="1" ht="22.9" customHeight="1">
      <c r="B86" s="157"/>
      <c r="C86" s="158"/>
      <c r="D86" s="159" t="s">
        <v>68</v>
      </c>
      <c r="E86" s="171" t="s">
        <v>77</v>
      </c>
      <c r="F86" s="171" t="s">
        <v>163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P87+SUM(P88:P118)+P129</f>
        <v>0</v>
      </c>
      <c r="Q86" s="165"/>
      <c r="R86" s="166">
        <f>R87+SUM(R88:R118)+R129</f>
        <v>30.3976237</v>
      </c>
      <c r="S86" s="165"/>
      <c r="T86" s="167">
        <f>T87+SUM(T88:T118)+T129</f>
        <v>0</v>
      </c>
      <c r="AR86" s="168" t="s">
        <v>77</v>
      </c>
      <c r="AT86" s="169" t="s">
        <v>68</v>
      </c>
      <c r="AU86" s="169" t="s">
        <v>77</v>
      </c>
      <c r="AY86" s="168" t="s">
        <v>162</v>
      </c>
      <c r="BK86" s="170">
        <f>BK87+SUM(BK88:BK118)+BK129</f>
        <v>0</v>
      </c>
    </row>
    <row r="87" spans="2:65" s="1" customFormat="1" ht="16.5" customHeight="1">
      <c r="B87" s="32"/>
      <c r="C87" s="173" t="s">
        <v>77</v>
      </c>
      <c r="D87" s="173" t="s">
        <v>164</v>
      </c>
      <c r="E87" s="174" t="s">
        <v>165</v>
      </c>
      <c r="F87" s="175" t="s">
        <v>166</v>
      </c>
      <c r="G87" s="176" t="s">
        <v>167</v>
      </c>
      <c r="H87" s="177">
        <v>20</v>
      </c>
      <c r="I87" s="178"/>
      <c r="J87" s="179">
        <f>ROUND(I87*H87,2)</f>
        <v>0</v>
      </c>
      <c r="K87" s="175" t="s">
        <v>168</v>
      </c>
      <c r="L87" s="36"/>
      <c r="M87" s="180" t="s">
        <v>1</v>
      </c>
      <c r="N87" s="181" t="s">
        <v>40</v>
      </c>
      <c r="O87" s="58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15" t="s">
        <v>169</v>
      </c>
      <c r="AT87" s="15" t="s">
        <v>164</v>
      </c>
      <c r="AU87" s="15" t="s">
        <v>79</v>
      </c>
      <c r="AY87" s="15" t="s">
        <v>162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5" t="s">
        <v>77</v>
      </c>
      <c r="BK87" s="184">
        <f>ROUND(I87*H87,2)</f>
        <v>0</v>
      </c>
      <c r="BL87" s="15" t="s">
        <v>169</v>
      </c>
      <c r="BM87" s="15" t="s">
        <v>917</v>
      </c>
    </row>
    <row r="88" spans="2:65" s="1" customFormat="1">
      <c r="B88" s="32"/>
      <c r="C88" s="33"/>
      <c r="D88" s="185" t="s">
        <v>171</v>
      </c>
      <c r="E88" s="33"/>
      <c r="F88" s="186" t="s">
        <v>172</v>
      </c>
      <c r="G88" s="33"/>
      <c r="H88" s="33"/>
      <c r="I88" s="101"/>
      <c r="J88" s="33"/>
      <c r="K88" s="33"/>
      <c r="L88" s="36"/>
      <c r="M88" s="187"/>
      <c r="N88" s="58"/>
      <c r="O88" s="58"/>
      <c r="P88" s="58"/>
      <c r="Q88" s="58"/>
      <c r="R88" s="58"/>
      <c r="S88" s="58"/>
      <c r="T88" s="59"/>
      <c r="AT88" s="15" t="s">
        <v>171</v>
      </c>
      <c r="AU88" s="15" t="s">
        <v>79</v>
      </c>
    </row>
    <row r="89" spans="2:65" s="1" customFormat="1" ht="16.5" customHeight="1">
      <c r="B89" s="32"/>
      <c r="C89" s="173" t="s">
        <v>79</v>
      </c>
      <c r="D89" s="173" t="s">
        <v>164</v>
      </c>
      <c r="E89" s="174" t="s">
        <v>173</v>
      </c>
      <c r="F89" s="175" t="s">
        <v>174</v>
      </c>
      <c r="G89" s="176" t="s">
        <v>167</v>
      </c>
      <c r="H89" s="177">
        <v>20</v>
      </c>
      <c r="I89" s="178"/>
      <c r="J89" s="179">
        <f>ROUND(I89*H89,2)</f>
        <v>0</v>
      </c>
      <c r="K89" s="175" t="s">
        <v>1</v>
      </c>
      <c r="L89" s="36"/>
      <c r="M89" s="180" t="s">
        <v>1</v>
      </c>
      <c r="N89" s="181" t="s">
        <v>40</v>
      </c>
      <c r="O89" s="58"/>
      <c r="P89" s="182">
        <f>O89*H89</f>
        <v>0</v>
      </c>
      <c r="Q89" s="182">
        <v>1.8000000000000001E-4</v>
      </c>
      <c r="R89" s="182">
        <f>Q89*H89</f>
        <v>3.6000000000000003E-3</v>
      </c>
      <c r="S89" s="182">
        <v>0</v>
      </c>
      <c r="T89" s="183">
        <f>S89*H89</f>
        <v>0</v>
      </c>
      <c r="AR89" s="15" t="s">
        <v>169</v>
      </c>
      <c r="AT89" s="15" t="s">
        <v>164</v>
      </c>
      <c r="AU89" s="15" t="s">
        <v>79</v>
      </c>
      <c r="AY89" s="15" t="s">
        <v>162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5" t="s">
        <v>77</v>
      </c>
      <c r="BK89" s="184">
        <f>ROUND(I89*H89,2)</f>
        <v>0</v>
      </c>
      <c r="BL89" s="15" t="s">
        <v>169</v>
      </c>
      <c r="BM89" s="15" t="s">
        <v>918</v>
      </c>
    </row>
    <row r="90" spans="2:65" s="1" customFormat="1">
      <c r="B90" s="32"/>
      <c r="C90" s="33"/>
      <c r="D90" s="185" t="s">
        <v>171</v>
      </c>
      <c r="E90" s="33"/>
      <c r="F90" s="186" t="s">
        <v>176</v>
      </c>
      <c r="G90" s="33"/>
      <c r="H90" s="33"/>
      <c r="I90" s="101"/>
      <c r="J90" s="33"/>
      <c r="K90" s="33"/>
      <c r="L90" s="36"/>
      <c r="M90" s="187"/>
      <c r="N90" s="58"/>
      <c r="O90" s="58"/>
      <c r="P90" s="58"/>
      <c r="Q90" s="58"/>
      <c r="R90" s="58"/>
      <c r="S90" s="58"/>
      <c r="T90" s="59"/>
      <c r="AT90" s="15" t="s">
        <v>171</v>
      </c>
      <c r="AU90" s="15" t="s">
        <v>79</v>
      </c>
    </row>
    <row r="91" spans="2:65" s="1" customFormat="1" ht="16.5" customHeight="1">
      <c r="B91" s="32"/>
      <c r="C91" s="173" t="s">
        <v>177</v>
      </c>
      <c r="D91" s="173" t="s">
        <v>164</v>
      </c>
      <c r="E91" s="174" t="s">
        <v>341</v>
      </c>
      <c r="F91" s="175" t="s">
        <v>342</v>
      </c>
      <c r="G91" s="176" t="s">
        <v>180</v>
      </c>
      <c r="H91" s="177">
        <v>6</v>
      </c>
      <c r="I91" s="178"/>
      <c r="J91" s="179">
        <f>ROUND(I91*H91,2)</f>
        <v>0</v>
      </c>
      <c r="K91" s="175" t="s">
        <v>168</v>
      </c>
      <c r="L91" s="36"/>
      <c r="M91" s="180" t="s">
        <v>1</v>
      </c>
      <c r="N91" s="181" t="s">
        <v>40</v>
      </c>
      <c r="O91" s="58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AR91" s="15" t="s">
        <v>169</v>
      </c>
      <c r="AT91" s="15" t="s">
        <v>164</v>
      </c>
      <c r="AU91" s="15" t="s">
        <v>79</v>
      </c>
      <c r="AY91" s="15" t="s">
        <v>162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5" t="s">
        <v>77</v>
      </c>
      <c r="BK91" s="184">
        <f>ROUND(I91*H91,2)</f>
        <v>0</v>
      </c>
      <c r="BL91" s="15" t="s">
        <v>169</v>
      </c>
      <c r="BM91" s="15" t="s">
        <v>919</v>
      </c>
    </row>
    <row r="92" spans="2:65" s="1" customFormat="1">
      <c r="B92" s="32"/>
      <c r="C92" s="33"/>
      <c r="D92" s="185" t="s">
        <v>171</v>
      </c>
      <c r="E92" s="33"/>
      <c r="F92" s="186" t="s">
        <v>344</v>
      </c>
      <c r="G92" s="33"/>
      <c r="H92" s="33"/>
      <c r="I92" s="101"/>
      <c r="J92" s="33"/>
      <c r="K92" s="33"/>
      <c r="L92" s="36"/>
      <c r="M92" s="187"/>
      <c r="N92" s="58"/>
      <c r="O92" s="58"/>
      <c r="P92" s="58"/>
      <c r="Q92" s="58"/>
      <c r="R92" s="58"/>
      <c r="S92" s="58"/>
      <c r="T92" s="59"/>
      <c r="AT92" s="15" t="s">
        <v>171</v>
      </c>
      <c r="AU92" s="15" t="s">
        <v>79</v>
      </c>
    </row>
    <row r="93" spans="2:65" s="1" customFormat="1" ht="16.5" customHeight="1">
      <c r="B93" s="32"/>
      <c r="C93" s="173" t="s">
        <v>169</v>
      </c>
      <c r="D93" s="173" t="s">
        <v>164</v>
      </c>
      <c r="E93" s="174" t="s">
        <v>345</v>
      </c>
      <c r="F93" s="175" t="s">
        <v>346</v>
      </c>
      <c r="G93" s="176" t="s">
        <v>180</v>
      </c>
      <c r="H93" s="177">
        <v>1</v>
      </c>
      <c r="I93" s="178"/>
      <c r="J93" s="179">
        <f>ROUND(I93*H93,2)</f>
        <v>0</v>
      </c>
      <c r="K93" s="175" t="s">
        <v>168</v>
      </c>
      <c r="L93" s="36"/>
      <c r="M93" s="180" t="s">
        <v>1</v>
      </c>
      <c r="N93" s="181" t="s">
        <v>40</v>
      </c>
      <c r="O93" s="58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AR93" s="15" t="s">
        <v>169</v>
      </c>
      <c r="AT93" s="15" t="s">
        <v>164</v>
      </c>
      <c r="AU93" s="15" t="s">
        <v>79</v>
      </c>
      <c r="AY93" s="15" t="s">
        <v>162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5" t="s">
        <v>77</v>
      </c>
      <c r="BK93" s="184">
        <f>ROUND(I93*H93,2)</f>
        <v>0</v>
      </c>
      <c r="BL93" s="15" t="s">
        <v>169</v>
      </c>
      <c r="BM93" s="15" t="s">
        <v>920</v>
      </c>
    </row>
    <row r="94" spans="2:65" s="1" customFormat="1">
      <c r="B94" s="32"/>
      <c r="C94" s="33"/>
      <c r="D94" s="185" t="s">
        <v>171</v>
      </c>
      <c r="E94" s="33"/>
      <c r="F94" s="186" t="s">
        <v>348</v>
      </c>
      <c r="G94" s="33"/>
      <c r="H94" s="33"/>
      <c r="I94" s="101"/>
      <c r="J94" s="33"/>
      <c r="K94" s="33"/>
      <c r="L94" s="36"/>
      <c r="M94" s="187"/>
      <c r="N94" s="58"/>
      <c r="O94" s="58"/>
      <c r="P94" s="58"/>
      <c r="Q94" s="58"/>
      <c r="R94" s="58"/>
      <c r="S94" s="58"/>
      <c r="T94" s="59"/>
      <c r="AT94" s="15" t="s">
        <v>171</v>
      </c>
      <c r="AU94" s="15" t="s">
        <v>79</v>
      </c>
    </row>
    <row r="95" spans="2:65" s="1" customFormat="1" ht="16.5" customHeight="1">
      <c r="B95" s="32"/>
      <c r="C95" s="173" t="s">
        <v>187</v>
      </c>
      <c r="D95" s="173" t="s">
        <v>164</v>
      </c>
      <c r="E95" s="174" t="s">
        <v>349</v>
      </c>
      <c r="F95" s="175" t="s">
        <v>350</v>
      </c>
      <c r="G95" s="176" t="s">
        <v>180</v>
      </c>
      <c r="H95" s="177">
        <v>6</v>
      </c>
      <c r="I95" s="178"/>
      <c r="J95" s="179">
        <f>ROUND(I95*H95,2)</f>
        <v>0</v>
      </c>
      <c r="K95" s="175" t="s">
        <v>267</v>
      </c>
      <c r="L95" s="36"/>
      <c r="M95" s="180" t="s">
        <v>1</v>
      </c>
      <c r="N95" s="181" t="s">
        <v>40</v>
      </c>
      <c r="O95" s="58"/>
      <c r="P95" s="182">
        <f>O95*H95</f>
        <v>0</v>
      </c>
      <c r="Q95" s="182">
        <v>5.0000000000000002E-5</v>
      </c>
      <c r="R95" s="182">
        <f>Q95*H95</f>
        <v>3.0000000000000003E-4</v>
      </c>
      <c r="S95" s="182">
        <v>0</v>
      </c>
      <c r="T95" s="183">
        <f>S95*H95</f>
        <v>0</v>
      </c>
      <c r="AR95" s="15" t="s">
        <v>169</v>
      </c>
      <c r="AT95" s="15" t="s">
        <v>164</v>
      </c>
      <c r="AU95" s="15" t="s">
        <v>79</v>
      </c>
      <c r="AY95" s="15" t="s">
        <v>162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5" t="s">
        <v>77</v>
      </c>
      <c r="BK95" s="184">
        <f>ROUND(I95*H95,2)</f>
        <v>0</v>
      </c>
      <c r="BL95" s="15" t="s">
        <v>169</v>
      </c>
      <c r="BM95" s="15" t="s">
        <v>921</v>
      </c>
    </row>
    <row r="96" spans="2:65" s="1" customFormat="1">
      <c r="B96" s="32"/>
      <c r="C96" s="33"/>
      <c r="D96" s="185" t="s">
        <v>171</v>
      </c>
      <c r="E96" s="33"/>
      <c r="F96" s="186" t="s">
        <v>352</v>
      </c>
      <c r="G96" s="33"/>
      <c r="H96" s="33"/>
      <c r="I96" s="101"/>
      <c r="J96" s="33"/>
      <c r="K96" s="33"/>
      <c r="L96" s="36"/>
      <c r="M96" s="187"/>
      <c r="N96" s="58"/>
      <c r="O96" s="58"/>
      <c r="P96" s="58"/>
      <c r="Q96" s="58"/>
      <c r="R96" s="58"/>
      <c r="S96" s="58"/>
      <c r="T96" s="59"/>
      <c r="AT96" s="15" t="s">
        <v>171</v>
      </c>
      <c r="AU96" s="15" t="s">
        <v>79</v>
      </c>
    </row>
    <row r="97" spans="2:65" s="1" customFormat="1" ht="16.5" customHeight="1">
      <c r="B97" s="32"/>
      <c r="C97" s="173" t="s">
        <v>192</v>
      </c>
      <c r="D97" s="173" t="s">
        <v>164</v>
      </c>
      <c r="E97" s="174" t="s">
        <v>183</v>
      </c>
      <c r="F97" s="175" t="s">
        <v>184</v>
      </c>
      <c r="G97" s="176" t="s">
        <v>180</v>
      </c>
      <c r="H97" s="177">
        <v>1</v>
      </c>
      <c r="I97" s="178"/>
      <c r="J97" s="179">
        <f>ROUND(I97*H97,2)</f>
        <v>0</v>
      </c>
      <c r="K97" s="175" t="s">
        <v>168</v>
      </c>
      <c r="L97" s="36"/>
      <c r="M97" s="180" t="s">
        <v>1</v>
      </c>
      <c r="N97" s="181" t="s">
        <v>40</v>
      </c>
      <c r="O97" s="58"/>
      <c r="P97" s="182">
        <f>O97*H97</f>
        <v>0</v>
      </c>
      <c r="Q97" s="182">
        <v>5.0000000000000002E-5</v>
      </c>
      <c r="R97" s="182">
        <f>Q97*H97</f>
        <v>5.0000000000000002E-5</v>
      </c>
      <c r="S97" s="182">
        <v>0</v>
      </c>
      <c r="T97" s="183">
        <f>S97*H97</f>
        <v>0</v>
      </c>
      <c r="AR97" s="15" t="s">
        <v>169</v>
      </c>
      <c r="AT97" s="15" t="s">
        <v>164</v>
      </c>
      <c r="AU97" s="15" t="s">
        <v>79</v>
      </c>
      <c r="AY97" s="15" t="s">
        <v>162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5" t="s">
        <v>77</v>
      </c>
      <c r="BK97" s="184">
        <f>ROUND(I97*H97,2)</f>
        <v>0</v>
      </c>
      <c r="BL97" s="15" t="s">
        <v>169</v>
      </c>
      <c r="BM97" s="15" t="s">
        <v>922</v>
      </c>
    </row>
    <row r="98" spans="2:65" s="1" customFormat="1">
      <c r="B98" s="32"/>
      <c r="C98" s="33"/>
      <c r="D98" s="185" t="s">
        <v>171</v>
      </c>
      <c r="E98" s="33"/>
      <c r="F98" s="186" t="s">
        <v>186</v>
      </c>
      <c r="G98" s="33"/>
      <c r="H98" s="33"/>
      <c r="I98" s="101"/>
      <c r="J98" s="33"/>
      <c r="K98" s="33"/>
      <c r="L98" s="36"/>
      <c r="M98" s="187"/>
      <c r="N98" s="58"/>
      <c r="O98" s="58"/>
      <c r="P98" s="58"/>
      <c r="Q98" s="58"/>
      <c r="R98" s="58"/>
      <c r="S98" s="58"/>
      <c r="T98" s="59"/>
      <c r="AT98" s="15" t="s">
        <v>171</v>
      </c>
      <c r="AU98" s="15" t="s">
        <v>79</v>
      </c>
    </row>
    <row r="99" spans="2:65" s="1" customFormat="1" ht="16.5" customHeight="1">
      <c r="B99" s="32"/>
      <c r="C99" s="173" t="s">
        <v>197</v>
      </c>
      <c r="D99" s="173" t="s">
        <v>164</v>
      </c>
      <c r="E99" s="174" t="s">
        <v>479</v>
      </c>
      <c r="F99" s="175" t="s">
        <v>480</v>
      </c>
      <c r="G99" s="176" t="s">
        <v>180</v>
      </c>
      <c r="H99" s="177">
        <v>1</v>
      </c>
      <c r="I99" s="178"/>
      <c r="J99" s="179">
        <f>ROUND(I99*H99,2)</f>
        <v>0</v>
      </c>
      <c r="K99" s="175" t="s">
        <v>1</v>
      </c>
      <c r="L99" s="36"/>
      <c r="M99" s="180" t="s">
        <v>1</v>
      </c>
      <c r="N99" s="181" t="s">
        <v>40</v>
      </c>
      <c r="O99" s="58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AR99" s="15" t="s">
        <v>169</v>
      </c>
      <c r="AT99" s="15" t="s">
        <v>164</v>
      </c>
      <c r="AU99" s="15" t="s">
        <v>79</v>
      </c>
      <c r="AY99" s="15" t="s">
        <v>162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5" t="s">
        <v>77</v>
      </c>
      <c r="BK99" s="184">
        <f>ROUND(I99*H99,2)</f>
        <v>0</v>
      </c>
      <c r="BL99" s="15" t="s">
        <v>169</v>
      </c>
      <c r="BM99" s="15" t="s">
        <v>923</v>
      </c>
    </row>
    <row r="100" spans="2:65" s="1" customFormat="1" ht="19.5">
      <c r="B100" s="32"/>
      <c r="C100" s="33"/>
      <c r="D100" s="185" t="s">
        <v>171</v>
      </c>
      <c r="E100" s="33"/>
      <c r="F100" s="186" t="s">
        <v>482</v>
      </c>
      <c r="G100" s="33"/>
      <c r="H100" s="33"/>
      <c r="I100" s="101"/>
      <c r="J100" s="33"/>
      <c r="K100" s="33"/>
      <c r="L100" s="36"/>
      <c r="M100" s="187"/>
      <c r="N100" s="58"/>
      <c r="O100" s="58"/>
      <c r="P100" s="58"/>
      <c r="Q100" s="58"/>
      <c r="R100" s="58"/>
      <c r="S100" s="58"/>
      <c r="T100" s="59"/>
      <c r="AT100" s="15" t="s">
        <v>171</v>
      </c>
      <c r="AU100" s="15" t="s">
        <v>79</v>
      </c>
    </row>
    <row r="101" spans="2:65" s="1" customFormat="1" ht="16.5" customHeight="1">
      <c r="B101" s="32"/>
      <c r="C101" s="173" t="s">
        <v>202</v>
      </c>
      <c r="D101" s="173" t="s">
        <v>164</v>
      </c>
      <c r="E101" s="174" t="s">
        <v>354</v>
      </c>
      <c r="F101" s="175" t="s">
        <v>355</v>
      </c>
      <c r="G101" s="176" t="s">
        <v>180</v>
      </c>
      <c r="H101" s="177">
        <v>6</v>
      </c>
      <c r="I101" s="178"/>
      <c r="J101" s="179">
        <f>ROUND(I101*H101,2)</f>
        <v>0</v>
      </c>
      <c r="K101" s="175" t="s">
        <v>267</v>
      </c>
      <c r="L101" s="36"/>
      <c r="M101" s="180" t="s">
        <v>1</v>
      </c>
      <c r="N101" s="181" t="s">
        <v>40</v>
      </c>
      <c r="O101" s="58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AR101" s="15" t="s">
        <v>169</v>
      </c>
      <c r="AT101" s="15" t="s">
        <v>164</v>
      </c>
      <c r="AU101" s="15" t="s">
        <v>79</v>
      </c>
      <c r="AY101" s="15" t="s">
        <v>162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5" t="s">
        <v>77</v>
      </c>
      <c r="BK101" s="184">
        <f>ROUND(I101*H101,2)</f>
        <v>0</v>
      </c>
      <c r="BL101" s="15" t="s">
        <v>169</v>
      </c>
      <c r="BM101" s="15" t="s">
        <v>924</v>
      </c>
    </row>
    <row r="102" spans="2:65" s="1" customFormat="1" ht="19.5">
      <c r="B102" s="32"/>
      <c r="C102" s="33"/>
      <c r="D102" s="185" t="s">
        <v>171</v>
      </c>
      <c r="E102" s="33"/>
      <c r="F102" s="186" t="s">
        <v>357</v>
      </c>
      <c r="G102" s="33"/>
      <c r="H102" s="33"/>
      <c r="I102" s="101"/>
      <c r="J102" s="33"/>
      <c r="K102" s="33"/>
      <c r="L102" s="36"/>
      <c r="M102" s="187"/>
      <c r="N102" s="58"/>
      <c r="O102" s="58"/>
      <c r="P102" s="58"/>
      <c r="Q102" s="58"/>
      <c r="R102" s="58"/>
      <c r="S102" s="58"/>
      <c r="T102" s="59"/>
      <c r="AT102" s="15" t="s">
        <v>171</v>
      </c>
      <c r="AU102" s="15" t="s">
        <v>79</v>
      </c>
    </row>
    <row r="103" spans="2:65" s="1" customFormat="1" ht="16.5" customHeight="1">
      <c r="B103" s="32"/>
      <c r="C103" s="173" t="s">
        <v>207</v>
      </c>
      <c r="D103" s="173" t="s">
        <v>164</v>
      </c>
      <c r="E103" s="174" t="s">
        <v>362</v>
      </c>
      <c r="F103" s="175" t="s">
        <v>363</v>
      </c>
      <c r="G103" s="176" t="s">
        <v>180</v>
      </c>
      <c r="H103" s="177">
        <v>6</v>
      </c>
      <c r="I103" s="178"/>
      <c r="J103" s="179">
        <f>ROUND(I103*H103,2)</f>
        <v>0</v>
      </c>
      <c r="K103" s="175" t="s">
        <v>267</v>
      </c>
      <c r="L103" s="36"/>
      <c r="M103" s="180" t="s">
        <v>1</v>
      </c>
      <c r="N103" s="181" t="s">
        <v>40</v>
      </c>
      <c r="O103" s="58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15" t="s">
        <v>169</v>
      </c>
      <c r="AT103" s="15" t="s">
        <v>164</v>
      </c>
      <c r="AU103" s="15" t="s">
        <v>79</v>
      </c>
      <c r="AY103" s="15" t="s">
        <v>162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5" t="s">
        <v>77</v>
      </c>
      <c r="BK103" s="184">
        <f>ROUND(I103*H103,2)</f>
        <v>0</v>
      </c>
      <c r="BL103" s="15" t="s">
        <v>169</v>
      </c>
      <c r="BM103" s="15" t="s">
        <v>925</v>
      </c>
    </row>
    <row r="104" spans="2:65" s="1" customFormat="1" ht="19.5">
      <c r="B104" s="32"/>
      <c r="C104" s="33"/>
      <c r="D104" s="185" t="s">
        <v>171</v>
      </c>
      <c r="E104" s="33"/>
      <c r="F104" s="186" t="s">
        <v>365</v>
      </c>
      <c r="G104" s="33"/>
      <c r="H104" s="33"/>
      <c r="I104" s="101"/>
      <c r="J104" s="33"/>
      <c r="K104" s="33"/>
      <c r="L104" s="36"/>
      <c r="M104" s="187"/>
      <c r="N104" s="58"/>
      <c r="O104" s="58"/>
      <c r="P104" s="58"/>
      <c r="Q104" s="58"/>
      <c r="R104" s="58"/>
      <c r="S104" s="58"/>
      <c r="T104" s="59"/>
      <c r="AT104" s="15" t="s">
        <v>171</v>
      </c>
      <c r="AU104" s="15" t="s">
        <v>79</v>
      </c>
    </row>
    <row r="105" spans="2:65" s="1" customFormat="1" ht="16.5" customHeight="1">
      <c r="B105" s="32"/>
      <c r="C105" s="173" t="s">
        <v>104</v>
      </c>
      <c r="D105" s="173" t="s">
        <v>164</v>
      </c>
      <c r="E105" s="174" t="s">
        <v>366</v>
      </c>
      <c r="F105" s="175" t="s">
        <v>367</v>
      </c>
      <c r="G105" s="176" t="s">
        <v>180</v>
      </c>
      <c r="H105" s="177">
        <v>6</v>
      </c>
      <c r="I105" s="178"/>
      <c r="J105" s="179">
        <f>ROUND(I105*H105,2)</f>
        <v>0</v>
      </c>
      <c r="K105" s="175" t="s">
        <v>168</v>
      </c>
      <c r="L105" s="36"/>
      <c r="M105" s="180" t="s">
        <v>1</v>
      </c>
      <c r="N105" s="181" t="s">
        <v>40</v>
      </c>
      <c r="O105" s="58"/>
      <c r="P105" s="182">
        <f>O105*H105</f>
        <v>0</v>
      </c>
      <c r="Q105" s="182">
        <v>2.7E-4</v>
      </c>
      <c r="R105" s="182">
        <f>Q105*H105</f>
        <v>1.6199999999999999E-3</v>
      </c>
      <c r="S105" s="182">
        <v>0</v>
      </c>
      <c r="T105" s="183">
        <f>S105*H105</f>
        <v>0</v>
      </c>
      <c r="AR105" s="15" t="s">
        <v>169</v>
      </c>
      <c r="AT105" s="15" t="s">
        <v>164</v>
      </c>
      <c r="AU105" s="15" t="s">
        <v>79</v>
      </c>
      <c r="AY105" s="15" t="s">
        <v>162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5" t="s">
        <v>77</v>
      </c>
      <c r="BK105" s="184">
        <f>ROUND(I105*H105,2)</f>
        <v>0</v>
      </c>
      <c r="BL105" s="15" t="s">
        <v>169</v>
      </c>
      <c r="BM105" s="15" t="s">
        <v>926</v>
      </c>
    </row>
    <row r="106" spans="2:65" s="1" customFormat="1">
      <c r="B106" s="32"/>
      <c r="C106" s="33"/>
      <c r="D106" s="185" t="s">
        <v>171</v>
      </c>
      <c r="E106" s="33"/>
      <c r="F106" s="186" t="s">
        <v>369</v>
      </c>
      <c r="G106" s="33"/>
      <c r="H106" s="33"/>
      <c r="I106" s="101"/>
      <c r="J106" s="33"/>
      <c r="K106" s="33"/>
      <c r="L106" s="36"/>
      <c r="M106" s="187"/>
      <c r="N106" s="58"/>
      <c r="O106" s="58"/>
      <c r="P106" s="58"/>
      <c r="Q106" s="58"/>
      <c r="R106" s="58"/>
      <c r="S106" s="58"/>
      <c r="T106" s="59"/>
      <c r="AT106" s="15" t="s">
        <v>171</v>
      </c>
      <c r="AU106" s="15" t="s">
        <v>79</v>
      </c>
    </row>
    <row r="107" spans="2:65" s="1" customFormat="1" ht="16.5" customHeight="1">
      <c r="B107" s="32"/>
      <c r="C107" s="173" t="s">
        <v>107</v>
      </c>
      <c r="D107" s="173" t="s">
        <v>164</v>
      </c>
      <c r="E107" s="174" t="s">
        <v>198</v>
      </c>
      <c r="F107" s="175" t="s">
        <v>199</v>
      </c>
      <c r="G107" s="176" t="s">
        <v>180</v>
      </c>
      <c r="H107" s="177">
        <v>1</v>
      </c>
      <c r="I107" s="178"/>
      <c r="J107" s="179">
        <f>ROUND(I107*H107,2)</f>
        <v>0</v>
      </c>
      <c r="K107" s="175" t="s">
        <v>168</v>
      </c>
      <c r="L107" s="36"/>
      <c r="M107" s="180" t="s">
        <v>1</v>
      </c>
      <c r="N107" s="181" t="s">
        <v>40</v>
      </c>
      <c r="O107" s="58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AR107" s="15" t="s">
        <v>169</v>
      </c>
      <c r="AT107" s="15" t="s">
        <v>164</v>
      </c>
      <c r="AU107" s="15" t="s">
        <v>79</v>
      </c>
      <c r="AY107" s="15" t="s">
        <v>162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5" t="s">
        <v>77</v>
      </c>
      <c r="BK107" s="184">
        <f>ROUND(I107*H107,2)</f>
        <v>0</v>
      </c>
      <c r="BL107" s="15" t="s">
        <v>169</v>
      </c>
      <c r="BM107" s="15" t="s">
        <v>927</v>
      </c>
    </row>
    <row r="108" spans="2:65" s="1" customFormat="1" ht="19.5">
      <c r="B108" s="32"/>
      <c r="C108" s="33"/>
      <c r="D108" s="185" t="s">
        <v>171</v>
      </c>
      <c r="E108" s="33"/>
      <c r="F108" s="186" t="s">
        <v>201</v>
      </c>
      <c r="G108" s="33"/>
      <c r="H108" s="33"/>
      <c r="I108" s="101"/>
      <c r="J108" s="33"/>
      <c r="K108" s="33"/>
      <c r="L108" s="36"/>
      <c r="M108" s="187"/>
      <c r="N108" s="58"/>
      <c r="O108" s="58"/>
      <c r="P108" s="58"/>
      <c r="Q108" s="58"/>
      <c r="R108" s="58"/>
      <c r="S108" s="58"/>
      <c r="T108" s="59"/>
      <c r="AT108" s="15" t="s">
        <v>171</v>
      </c>
      <c r="AU108" s="15" t="s">
        <v>79</v>
      </c>
    </row>
    <row r="109" spans="2:65" s="1" customFormat="1" ht="16.5" customHeight="1">
      <c r="B109" s="32"/>
      <c r="C109" s="173" t="s">
        <v>110</v>
      </c>
      <c r="D109" s="173" t="s">
        <v>164</v>
      </c>
      <c r="E109" s="174" t="s">
        <v>203</v>
      </c>
      <c r="F109" s="175" t="s">
        <v>204</v>
      </c>
      <c r="G109" s="176" t="s">
        <v>180</v>
      </c>
      <c r="H109" s="177">
        <v>1</v>
      </c>
      <c r="I109" s="178"/>
      <c r="J109" s="179">
        <f>ROUND(I109*H109,2)</f>
        <v>0</v>
      </c>
      <c r="K109" s="175" t="s">
        <v>168</v>
      </c>
      <c r="L109" s="36"/>
      <c r="M109" s="180" t="s">
        <v>1</v>
      </c>
      <c r="N109" s="181" t="s">
        <v>40</v>
      </c>
      <c r="O109" s="58"/>
      <c r="P109" s="182">
        <f>O109*H109</f>
        <v>0</v>
      </c>
      <c r="Q109" s="182">
        <v>5.2999999999999998E-4</v>
      </c>
      <c r="R109" s="182">
        <f>Q109*H109</f>
        <v>5.2999999999999998E-4</v>
      </c>
      <c r="S109" s="182">
        <v>0</v>
      </c>
      <c r="T109" s="183">
        <f>S109*H109</f>
        <v>0</v>
      </c>
      <c r="AR109" s="15" t="s">
        <v>169</v>
      </c>
      <c r="AT109" s="15" t="s">
        <v>164</v>
      </c>
      <c r="AU109" s="15" t="s">
        <v>79</v>
      </c>
      <c r="AY109" s="15" t="s">
        <v>162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5" t="s">
        <v>77</v>
      </c>
      <c r="BK109" s="184">
        <f>ROUND(I109*H109,2)</f>
        <v>0</v>
      </c>
      <c r="BL109" s="15" t="s">
        <v>169</v>
      </c>
      <c r="BM109" s="15" t="s">
        <v>928</v>
      </c>
    </row>
    <row r="110" spans="2:65" s="1" customFormat="1">
      <c r="B110" s="32"/>
      <c r="C110" s="33"/>
      <c r="D110" s="185" t="s">
        <v>171</v>
      </c>
      <c r="E110" s="33"/>
      <c r="F110" s="186" t="s">
        <v>206</v>
      </c>
      <c r="G110" s="33"/>
      <c r="H110" s="33"/>
      <c r="I110" s="101"/>
      <c r="J110" s="33"/>
      <c r="K110" s="33"/>
      <c r="L110" s="36"/>
      <c r="M110" s="187"/>
      <c r="N110" s="58"/>
      <c r="O110" s="58"/>
      <c r="P110" s="58"/>
      <c r="Q110" s="58"/>
      <c r="R110" s="58"/>
      <c r="S110" s="58"/>
      <c r="T110" s="59"/>
      <c r="AT110" s="15" t="s">
        <v>171</v>
      </c>
      <c r="AU110" s="15" t="s">
        <v>79</v>
      </c>
    </row>
    <row r="111" spans="2:65" s="1" customFormat="1" ht="16.5" customHeight="1">
      <c r="B111" s="32"/>
      <c r="C111" s="173" t="s">
        <v>113</v>
      </c>
      <c r="D111" s="173" t="s">
        <v>164</v>
      </c>
      <c r="E111" s="174" t="s">
        <v>372</v>
      </c>
      <c r="F111" s="175" t="s">
        <v>373</v>
      </c>
      <c r="G111" s="176" t="s">
        <v>180</v>
      </c>
      <c r="H111" s="177">
        <v>6</v>
      </c>
      <c r="I111" s="178"/>
      <c r="J111" s="179">
        <f>ROUND(I111*H111,2)</f>
        <v>0</v>
      </c>
      <c r="K111" s="175" t="s">
        <v>168</v>
      </c>
      <c r="L111" s="36"/>
      <c r="M111" s="180" t="s">
        <v>1</v>
      </c>
      <c r="N111" s="181" t="s">
        <v>40</v>
      </c>
      <c r="O111" s="58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AR111" s="15" t="s">
        <v>222</v>
      </c>
      <c r="AT111" s="15" t="s">
        <v>164</v>
      </c>
      <c r="AU111" s="15" t="s">
        <v>79</v>
      </c>
      <c r="AY111" s="15" t="s">
        <v>162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5" t="s">
        <v>77</v>
      </c>
      <c r="BK111" s="184">
        <f>ROUND(I111*H111,2)</f>
        <v>0</v>
      </c>
      <c r="BL111" s="15" t="s">
        <v>222</v>
      </c>
      <c r="BM111" s="15" t="s">
        <v>929</v>
      </c>
    </row>
    <row r="112" spans="2:65" s="1" customFormat="1" ht="19.5">
      <c r="B112" s="32"/>
      <c r="C112" s="33"/>
      <c r="D112" s="185" t="s">
        <v>171</v>
      </c>
      <c r="E112" s="33"/>
      <c r="F112" s="186" t="s">
        <v>375</v>
      </c>
      <c r="G112" s="33"/>
      <c r="H112" s="33"/>
      <c r="I112" s="101"/>
      <c r="J112" s="33"/>
      <c r="K112" s="33"/>
      <c r="L112" s="36"/>
      <c r="M112" s="187"/>
      <c r="N112" s="58"/>
      <c r="O112" s="58"/>
      <c r="P112" s="58"/>
      <c r="Q112" s="58"/>
      <c r="R112" s="58"/>
      <c r="S112" s="58"/>
      <c r="T112" s="59"/>
      <c r="AT112" s="15" t="s">
        <v>171</v>
      </c>
      <c r="AU112" s="15" t="s">
        <v>79</v>
      </c>
    </row>
    <row r="113" spans="2:65" s="1" customFormat="1" ht="16.5" customHeight="1">
      <c r="B113" s="32"/>
      <c r="C113" s="173" t="s">
        <v>116</v>
      </c>
      <c r="D113" s="173" t="s">
        <v>164</v>
      </c>
      <c r="E113" s="174" t="s">
        <v>216</v>
      </c>
      <c r="F113" s="175" t="s">
        <v>217</v>
      </c>
      <c r="G113" s="176" t="s">
        <v>180</v>
      </c>
      <c r="H113" s="177">
        <v>1</v>
      </c>
      <c r="I113" s="178"/>
      <c r="J113" s="179">
        <f>ROUND(I113*H113,2)</f>
        <v>0</v>
      </c>
      <c r="K113" s="175" t="s">
        <v>168</v>
      </c>
      <c r="L113" s="36"/>
      <c r="M113" s="180" t="s">
        <v>1</v>
      </c>
      <c r="N113" s="181" t="s">
        <v>40</v>
      </c>
      <c r="O113" s="58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AR113" s="15" t="s">
        <v>222</v>
      </c>
      <c r="AT113" s="15" t="s">
        <v>164</v>
      </c>
      <c r="AU113" s="15" t="s">
        <v>79</v>
      </c>
      <c r="AY113" s="15" t="s">
        <v>162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5" t="s">
        <v>77</v>
      </c>
      <c r="BK113" s="184">
        <f>ROUND(I113*H113,2)</f>
        <v>0</v>
      </c>
      <c r="BL113" s="15" t="s">
        <v>222</v>
      </c>
      <c r="BM113" s="15" t="s">
        <v>930</v>
      </c>
    </row>
    <row r="114" spans="2:65" s="1" customFormat="1" ht="19.5">
      <c r="B114" s="32"/>
      <c r="C114" s="33"/>
      <c r="D114" s="185" t="s">
        <v>171</v>
      </c>
      <c r="E114" s="33"/>
      <c r="F114" s="186" t="s">
        <v>219</v>
      </c>
      <c r="G114" s="33"/>
      <c r="H114" s="33"/>
      <c r="I114" s="101"/>
      <c r="J114" s="33"/>
      <c r="K114" s="33"/>
      <c r="L114" s="36"/>
      <c r="M114" s="187"/>
      <c r="N114" s="58"/>
      <c r="O114" s="58"/>
      <c r="P114" s="58"/>
      <c r="Q114" s="58"/>
      <c r="R114" s="58"/>
      <c r="S114" s="58"/>
      <c r="T114" s="59"/>
      <c r="AT114" s="15" t="s">
        <v>171</v>
      </c>
      <c r="AU114" s="15" t="s">
        <v>79</v>
      </c>
    </row>
    <row r="115" spans="2:65" s="1" customFormat="1" ht="16.5" customHeight="1">
      <c r="B115" s="32"/>
      <c r="C115" s="173" t="s">
        <v>8</v>
      </c>
      <c r="D115" s="173" t="s">
        <v>164</v>
      </c>
      <c r="E115" s="174" t="s">
        <v>377</v>
      </c>
      <c r="F115" s="175" t="s">
        <v>378</v>
      </c>
      <c r="G115" s="176" t="s">
        <v>238</v>
      </c>
      <c r="H115" s="177">
        <v>17.82</v>
      </c>
      <c r="I115" s="178"/>
      <c r="J115" s="179">
        <f>ROUND(I115*H115,2)</f>
        <v>0</v>
      </c>
      <c r="K115" s="175" t="s">
        <v>168</v>
      </c>
      <c r="L115" s="36"/>
      <c r="M115" s="180" t="s">
        <v>1</v>
      </c>
      <c r="N115" s="181" t="s">
        <v>40</v>
      </c>
      <c r="O115" s="58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AR115" s="15" t="s">
        <v>169</v>
      </c>
      <c r="AT115" s="15" t="s">
        <v>164</v>
      </c>
      <c r="AU115" s="15" t="s">
        <v>79</v>
      </c>
      <c r="AY115" s="15" t="s">
        <v>162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5" t="s">
        <v>77</v>
      </c>
      <c r="BK115" s="184">
        <f>ROUND(I115*H115,2)</f>
        <v>0</v>
      </c>
      <c r="BL115" s="15" t="s">
        <v>169</v>
      </c>
      <c r="BM115" s="15" t="s">
        <v>931</v>
      </c>
    </row>
    <row r="116" spans="2:65" s="1" customFormat="1" ht="19.5">
      <c r="B116" s="32"/>
      <c r="C116" s="33"/>
      <c r="D116" s="185" t="s">
        <v>171</v>
      </c>
      <c r="E116" s="33"/>
      <c r="F116" s="186" t="s">
        <v>380</v>
      </c>
      <c r="G116" s="33"/>
      <c r="H116" s="33"/>
      <c r="I116" s="101"/>
      <c r="J116" s="33"/>
      <c r="K116" s="33"/>
      <c r="L116" s="36"/>
      <c r="M116" s="187"/>
      <c r="N116" s="58"/>
      <c r="O116" s="58"/>
      <c r="P116" s="58"/>
      <c r="Q116" s="58"/>
      <c r="R116" s="58"/>
      <c r="S116" s="58"/>
      <c r="T116" s="59"/>
      <c r="AT116" s="15" t="s">
        <v>171</v>
      </c>
      <c r="AU116" s="15" t="s">
        <v>79</v>
      </c>
    </row>
    <row r="117" spans="2:65" s="11" customFormat="1">
      <c r="B117" s="188"/>
      <c r="C117" s="189"/>
      <c r="D117" s="185" t="s">
        <v>241</v>
      </c>
      <c r="E117" s="190" t="s">
        <v>1</v>
      </c>
      <c r="F117" s="191" t="s">
        <v>381</v>
      </c>
      <c r="G117" s="189"/>
      <c r="H117" s="192">
        <v>17.82</v>
      </c>
      <c r="I117" s="193"/>
      <c r="J117" s="189"/>
      <c r="K117" s="189"/>
      <c r="L117" s="194"/>
      <c r="M117" s="195"/>
      <c r="N117" s="196"/>
      <c r="O117" s="196"/>
      <c r="P117" s="196"/>
      <c r="Q117" s="196"/>
      <c r="R117" s="196"/>
      <c r="S117" s="196"/>
      <c r="T117" s="197"/>
      <c r="AT117" s="198" t="s">
        <v>241</v>
      </c>
      <c r="AU117" s="198" t="s">
        <v>79</v>
      </c>
      <c r="AV117" s="11" t="s">
        <v>79</v>
      </c>
      <c r="AW117" s="11" t="s">
        <v>31</v>
      </c>
      <c r="AX117" s="11" t="s">
        <v>77</v>
      </c>
      <c r="AY117" s="198" t="s">
        <v>162</v>
      </c>
    </row>
    <row r="118" spans="2:65" s="10" customFormat="1" ht="20.85" customHeight="1">
      <c r="B118" s="157"/>
      <c r="C118" s="158"/>
      <c r="D118" s="159" t="s">
        <v>68</v>
      </c>
      <c r="E118" s="171" t="s">
        <v>79</v>
      </c>
      <c r="F118" s="171" t="s">
        <v>225</v>
      </c>
      <c r="G118" s="158"/>
      <c r="H118" s="158"/>
      <c r="I118" s="161"/>
      <c r="J118" s="172">
        <f>BK118</f>
        <v>0</v>
      </c>
      <c r="K118" s="158"/>
      <c r="L118" s="163"/>
      <c r="M118" s="164"/>
      <c r="N118" s="165"/>
      <c r="O118" s="165"/>
      <c r="P118" s="166">
        <f>SUM(P119:P128)</f>
        <v>0</v>
      </c>
      <c r="Q118" s="165"/>
      <c r="R118" s="166">
        <f>SUM(R119:R128)</f>
        <v>1.5139200000000002E-2</v>
      </c>
      <c r="S118" s="165"/>
      <c r="T118" s="167">
        <f>SUM(T119:T128)</f>
        <v>0</v>
      </c>
      <c r="AR118" s="168" t="s">
        <v>77</v>
      </c>
      <c r="AT118" s="169" t="s">
        <v>68</v>
      </c>
      <c r="AU118" s="169" t="s">
        <v>79</v>
      </c>
      <c r="AY118" s="168" t="s">
        <v>162</v>
      </c>
      <c r="BK118" s="170">
        <f>SUM(BK119:BK128)</f>
        <v>0</v>
      </c>
    </row>
    <row r="119" spans="2:65" s="1" customFormat="1" ht="16.5" customHeight="1">
      <c r="B119" s="32"/>
      <c r="C119" s="173" t="s">
        <v>121</v>
      </c>
      <c r="D119" s="173" t="s">
        <v>164</v>
      </c>
      <c r="E119" s="174" t="s">
        <v>226</v>
      </c>
      <c r="F119" s="175" t="s">
        <v>227</v>
      </c>
      <c r="G119" s="176" t="s">
        <v>228</v>
      </c>
      <c r="H119" s="177">
        <v>120</v>
      </c>
      <c r="I119" s="178"/>
      <c r="J119" s="179">
        <f>ROUND(I119*H119,2)</f>
        <v>0</v>
      </c>
      <c r="K119" s="175" t="s">
        <v>168</v>
      </c>
      <c r="L119" s="36"/>
      <c r="M119" s="180" t="s">
        <v>1</v>
      </c>
      <c r="N119" s="181" t="s">
        <v>40</v>
      </c>
      <c r="O119" s="58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AR119" s="15" t="s">
        <v>169</v>
      </c>
      <c r="AT119" s="15" t="s">
        <v>164</v>
      </c>
      <c r="AU119" s="15" t="s">
        <v>177</v>
      </c>
      <c r="AY119" s="15" t="s">
        <v>162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5" t="s">
        <v>77</v>
      </c>
      <c r="BK119" s="184">
        <f>ROUND(I119*H119,2)</f>
        <v>0</v>
      </c>
      <c r="BL119" s="15" t="s">
        <v>169</v>
      </c>
      <c r="BM119" s="15" t="s">
        <v>932</v>
      </c>
    </row>
    <row r="120" spans="2:65" s="1" customFormat="1">
      <c r="B120" s="32"/>
      <c r="C120" s="33"/>
      <c r="D120" s="185" t="s">
        <v>171</v>
      </c>
      <c r="E120" s="33"/>
      <c r="F120" s="186" t="s">
        <v>230</v>
      </c>
      <c r="G120" s="33"/>
      <c r="H120" s="33"/>
      <c r="I120" s="101"/>
      <c r="J120" s="33"/>
      <c r="K120" s="33"/>
      <c r="L120" s="36"/>
      <c r="M120" s="187"/>
      <c r="N120" s="58"/>
      <c r="O120" s="58"/>
      <c r="P120" s="58"/>
      <c r="Q120" s="58"/>
      <c r="R120" s="58"/>
      <c r="S120" s="58"/>
      <c r="T120" s="59"/>
      <c r="AT120" s="15" t="s">
        <v>171</v>
      </c>
      <c r="AU120" s="15" t="s">
        <v>177</v>
      </c>
    </row>
    <row r="121" spans="2:65" s="1" customFormat="1" ht="16.5" customHeight="1">
      <c r="B121" s="32"/>
      <c r="C121" s="173" t="s">
        <v>124</v>
      </c>
      <c r="D121" s="173" t="s">
        <v>164</v>
      </c>
      <c r="E121" s="174" t="s">
        <v>231</v>
      </c>
      <c r="F121" s="175" t="s">
        <v>232</v>
      </c>
      <c r="G121" s="176" t="s">
        <v>233</v>
      </c>
      <c r="H121" s="177">
        <v>30</v>
      </c>
      <c r="I121" s="178"/>
      <c r="J121" s="179">
        <f>ROUND(I121*H121,2)</f>
        <v>0</v>
      </c>
      <c r="K121" s="175" t="s">
        <v>168</v>
      </c>
      <c r="L121" s="36"/>
      <c r="M121" s="180" t="s">
        <v>1</v>
      </c>
      <c r="N121" s="181" t="s">
        <v>40</v>
      </c>
      <c r="O121" s="58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AR121" s="15" t="s">
        <v>169</v>
      </c>
      <c r="AT121" s="15" t="s">
        <v>164</v>
      </c>
      <c r="AU121" s="15" t="s">
        <v>177</v>
      </c>
      <c r="AY121" s="15" t="s">
        <v>162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5" t="s">
        <v>77</v>
      </c>
      <c r="BK121" s="184">
        <f>ROUND(I121*H121,2)</f>
        <v>0</v>
      </c>
      <c r="BL121" s="15" t="s">
        <v>169</v>
      </c>
      <c r="BM121" s="15" t="s">
        <v>933</v>
      </c>
    </row>
    <row r="122" spans="2:65" s="1" customFormat="1">
      <c r="B122" s="32"/>
      <c r="C122" s="33"/>
      <c r="D122" s="185" t="s">
        <v>171</v>
      </c>
      <c r="E122" s="33"/>
      <c r="F122" s="186" t="s">
        <v>235</v>
      </c>
      <c r="G122" s="33"/>
      <c r="H122" s="33"/>
      <c r="I122" s="101"/>
      <c r="J122" s="33"/>
      <c r="K122" s="33"/>
      <c r="L122" s="36"/>
      <c r="M122" s="187"/>
      <c r="N122" s="58"/>
      <c r="O122" s="58"/>
      <c r="P122" s="58"/>
      <c r="Q122" s="58"/>
      <c r="R122" s="58"/>
      <c r="S122" s="58"/>
      <c r="T122" s="59"/>
      <c r="AT122" s="15" t="s">
        <v>171</v>
      </c>
      <c r="AU122" s="15" t="s">
        <v>177</v>
      </c>
    </row>
    <row r="123" spans="2:65" s="1" customFormat="1" ht="16.5" customHeight="1">
      <c r="B123" s="32"/>
      <c r="C123" s="173" t="s">
        <v>127</v>
      </c>
      <c r="D123" s="173" t="s">
        <v>164</v>
      </c>
      <c r="E123" s="174" t="s">
        <v>236</v>
      </c>
      <c r="F123" s="175" t="s">
        <v>237</v>
      </c>
      <c r="G123" s="176" t="s">
        <v>238</v>
      </c>
      <c r="H123" s="177">
        <v>12.225</v>
      </c>
      <c r="I123" s="178"/>
      <c r="J123" s="179">
        <f>ROUND(I123*H123,2)</f>
        <v>0</v>
      </c>
      <c r="K123" s="175" t="s">
        <v>168</v>
      </c>
      <c r="L123" s="36"/>
      <c r="M123" s="180" t="s">
        <v>1</v>
      </c>
      <c r="N123" s="181" t="s">
        <v>40</v>
      </c>
      <c r="O123" s="58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AR123" s="15" t="s">
        <v>169</v>
      </c>
      <c r="AT123" s="15" t="s">
        <v>164</v>
      </c>
      <c r="AU123" s="15" t="s">
        <v>177</v>
      </c>
      <c r="AY123" s="15" t="s">
        <v>162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5" t="s">
        <v>77</v>
      </c>
      <c r="BK123" s="184">
        <f>ROUND(I123*H123,2)</f>
        <v>0</v>
      </c>
      <c r="BL123" s="15" t="s">
        <v>169</v>
      </c>
      <c r="BM123" s="15" t="s">
        <v>934</v>
      </c>
    </row>
    <row r="124" spans="2:65" s="1" customFormat="1">
      <c r="B124" s="32"/>
      <c r="C124" s="33"/>
      <c r="D124" s="185" t="s">
        <v>171</v>
      </c>
      <c r="E124" s="33"/>
      <c r="F124" s="186" t="s">
        <v>240</v>
      </c>
      <c r="G124" s="33"/>
      <c r="H124" s="33"/>
      <c r="I124" s="101"/>
      <c r="J124" s="33"/>
      <c r="K124" s="33"/>
      <c r="L124" s="36"/>
      <c r="M124" s="187"/>
      <c r="N124" s="58"/>
      <c r="O124" s="58"/>
      <c r="P124" s="58"/>
      <c r="Q124" s="58"/>
      <c r="R124" s="58"/>
      <c r="S124" s="58"/>
      <c r="T124" s="59"/>
      <c r="AT124" s="15" t="s">
        <v>171</v>
      </c>
      <c r="AU124" s="15" t="s">
        <v>177</v>
      </c>
    </row>
    <row r="125" spans="2:65" s="11" customFormat="1">
      <c r="B125" s="188"/>
      <c r="C125" s="189"/>
      <c r="D125" s="185" t="s">
        <v>241</v>
      </c>
      <c r="E125" s="190" t="s">
        <v>1</v>
      </c>
      <c r="F125" s="191" t="s">
        <v>935</v>
      </c>
      <c r="G125" s="189"/>
      <c r="H125" s="192">
        <v>12.225</v>
      </c>
      <c r="I125" s="193"/>
      <c r="J125" s="189"/>
      <c r="K125" s="189"/>
      <c r="L125" s="194"/>
      <c r="M125" s="195"/>
      <c r="N125" s="196"/>
      <c r="O125" s="196"/>
      <c r="P125" s="196"/>
      <c r="Q125" s="196"/>
      <c r="R125" s="196"/>
      <c r="S125" s="196"/>
      <c r="T125" s="197"/>
      <c r="AT125" s="198" t="s">
        <v>241</v>
      </c>
      <c r="AU125" s="198" t="s">
        <v>177</v>
      </c>
      <c r="AV125" s="11" t="s">
        <v>79</v>
      </c>
      <c r="AW125" s="11" t="s">
        <v>31</v>
      </c>
      <c r="AX125" s="11" t="s">
        <v>77</v>
      </c>
      <c r="AY125" s="198" t="s">
        <v>162</v>
      </c>
    </row>
    <row r="126" spans="2:65" s="1" customFormat="1" ht="16.5" customHeight="1">
      <c r="B126" s="32"/>
      <c r="C126" s="199" t="s">
        <v>130</v>
      </c>
      <c r="D126" s="199" t="s">
        <v>243</v>
      </c>
      <c r="E126" s="200" t="s">
        <v>244</v>
      </c>
      <c r="F126" s="201" t="s">
        <v>245</v>
      </c>
      <c r="G126" s="202" t="s">
        <v>167</v>
      </c>
      <c r="H126" s="203">
        <v>19.920000000000002</v>
      </c>
      <c r="I126" s="204"/>
      <c r="J126" s="205">
        <f>ROUND(I126*H126,2)</f>
        <v>0</v>
      </c>
      <c r="K126" s="201" t="s">
        <v>168</v>
      </c>
      <c r="L126" s="206"/>
      <c r="M126" s="207" t="s">
        <v>1</v>
      </c>
      <c r="N126" s="208" t="s">
        <v>40</v>
      </c>
      <c r="O126" s="58"/>
      <c r="P126" s="182">
        <f>O126*H126</f>
        <v>0</v>
      </c>
      <c r="Q126" s="182">
        <v>7.6000000000000004E-4</v>
      </c>
      <c r="R126" s="182">
        <f>Q126*H126</f>
        <v>1.5139200000000002E-2</v>
      </c>
      <c r="S126" s="182">
        <v>0</v>
      </c>
      <c r="T126" s="183">
        <f>S126*H126</f>
        <v>0</v>
      </c>
      <c r="AR126" s="15" t="s">
        <v>202</v>
      </c>
      <c r="AT126" s="15" t="s">
        <v>243</v>
      </c>
      <c r="AU126" s="15" t="s">
        <v>177</v>
      </c>
      <c r="AY126" s="15" t="s">
        <v>162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5" t="s">
        <v>77</v>
      </c>
      <c r="BK126" s="184">
        <f>ROUND(I126*H126,2)</f>
        <v>0</v>
      </c>
      <c r="BL126" s="15" t="s">
        <v>169</v>
      </c>
      <c r="BM126" s="15" t="s">
        <v>936</v>
      </c>
    </row>
    <row r="127" spans="2:65" s="1" customFormat="1">
      <c r="B127" s="32"/>
      <c r="C127" s="33"/>
      <c r="D127" s="185" t="s">
        <v>171</v>
      </c>
      <c r="E127" s="33"/>
      <c r="F127" s="186" t="s">
        <v>245</v>
      </c>
      <c r="G127" s="33"/>
      <c r="H127" s="33"/>
      <c r="I127" s="101"/>
      <c r="J127" s="33"/>
      <c r="K127" s="33"/>
      <c r="L127" s="36"/>
      <c r="M127" s="187"/>
      <c r="N127" s="58"/>
      <c r="O127" s="58"/>
      <c r="P127" s="58"/>
      <c r="Q127" s="58"/>
      <c r="R127" s="58"/>
      <c r="S127" s="58"/>
      <c r="T127" s="59"/>
      <c r="AT127" s="15" t="s">
        <v>171</v>
      </c>
      <c r="AU127" s="15" t="s">
        <v>177</v>
      </c>
    </row>
    <row r="128" spans="2:65" s="11" customFormat="1">
      <c r="B128" s="188"/>
      <c r="C128" s="189"/>
      <c r="D128" s="185" t="s">
        <v>241</v>
      </c>
      <c r="E128" s="190" t="s">
        <v>1</v>
      </c>
      <c r="F128" s="191" t="s">
        <v>937</v>
      </c>
      <c r="G128" s="189"/>
      <c r="H128" s="192">
        <v>19.920000000000002</v>
      </c>
      <c r="I128" s="193"/>
      <c r="J128" s="189"/>
      <c r="K128" s="189"/>
      <c r="L128" s="194"/>
      <c r="M128" s="195"/>
      <c r="N128" s="196"/>
      <c r="O128" s="196"/>
      <c r="P128" s="196"/>
      <c r="Q128" s="196"/>
      <c r="R128" s="196"/>
      <c r="S128" s="196"/>
      <c r="T128" s="197"/>
      <c r="AT128" s="198" t="s">
        <v>241</v>
      </c>
      <c r="AU128" s="198" t="s">
        <v>177</v>
      </c>
      <c r="AV128" s="11" t="s">
        <v>79</v>
      </c>
      <c r="AW128" s="11" t="s">
        <v>31</v>
      </c>
      <c r="AX128" s="11" t="s">
        <v>77</v>
      </c>
      <c r="AY128" s="198" t="s">
        <v>162</v>
      </c>
    </row>
    <row r="129" spans="2:65" s="10" customFormat="1" ht="20.85" customHeight="1">
      <c r="B129" s="157"/>
      <c r="C129" s="158"/>
      <c r="D129" s="159" t="s">
        <v>68</v>
      </c>
      <c r="E129" s="171" t="s">
        <v>177</v>
      </c>
      <c r="F129" s="171" t="s">
        <v>253</v>
      </c>
      <c r="G129" s="158"/>
      <c r="H129" s="158"/>
      <c r="I129" s="161"/>
      <c r="J129" s="172">
        <f>BK129</f>
        <v>0</v>
      </c>
      <c r="K129" s="158"/>
      <c r="L129" s="163"/>
      <c r="M129" s="164"/>
      <c r="N129" s="165"/>
      <c r="O129" s="165"/>
      <c r="P129" s="166">
        <f>SUM(P130:P152)</f>
        <v>0</v>
      </c>
      <c r="Q129" s="165"/>
      <c r="R129" s="166">
        <f>SUM(R130:R152)</f>
        <v>30.3763845</v>
      </c>
      <c r="S129" s="165"/>
      <c r="T129" s="167">
        <f>SUM(T130:T152)</f>
        <v>0</v>
      </c>
      <c r="AR129" s="168" t="s">
        <v>77</v>
      </c>
      <c r="AT129" s="169" t="s">
        <v>68</v>
      </c>
      <c r="AU129" s="169" t="s">
        <v>79</v>
      </c>
      <c r="AY129" s="168" t="s">
        <v>162</v>
      </c>
      <c r="BK129" s="170">
        <f>SUM(BK130:BK152)</f>
        <v>0</v>
      </c>
    </row>
    <row r="130" spans="2:65" s="1" customFormat="1" ht="16.5" customHeight="1">
      <c r="B130" s="32"/>
      <c r="C130" s="173" t="s">
        <v>264</v>
      </c>
      <c r="D130" s="173" t="s">
        <v>164</v>
      </c>
      <c r="E130" s="174" t="s">
        <v>254</v>
      </c>
      <c r="F130" s="175" t="s">
        <v>255</v>
      </c>
      <c r="G130" s="176" t="s">
        <v>238</v>
      </c>
      <c r="H130" s="177">
        <v>1.04</v>
      </c>
      <c r="I130" s="178"/>
      <c r="J130" s="179">
        <f>ROUND(I130*H130,2)</f>
        <v>0</v>
      </c>
      <c r="K130" s="175" t="s">
        <v>168</v>
      </c>
      <c r="L130" s="36"/>
      <c r="M130" s="180" t="s">
        <v>1</v>
      </c>
      <c r="N130" s="181" t="s">
        <v>40</v>
      </c>
      <c r="O130" s="58"/>
      <c r="P130" s="182">
        <f>O130*H130</f>
        <v>0</v>
      </c>
      <c r="Q130" s="182">
        <v>2.6619999999999999</v>
      </c>
      <c r="R130" s="182">
        <f>Q130*H130</f>
        <v>2.7684799999999998</v>
      </c>
      <c r="S130" s="182">
        <v>0</v>
      </c>
      <c r="T130" s="183">
        <f>S130*H130</f>
        <v>0</v>
      </c>
      <c r="AR130" s="15" t="s">
        <v>169</v>
      </c>
      <c r="AT130" s="15" t="s">
        <v>164</v>
      </c>
      <c r="AU130" s="15" t="s">
        <v>177</v>
      </c>
      <c r="AY130" s="15" t="s">
        <v>162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5" t="s">
        <v>77</v>
      </c>
      <c r="BK130" s="184">
        <f>ROUND(I130*H130,2)</f>
        <v>0</v>
      </c>
      <c r="BL130" s="15" t="s">
        <v>169</v>
      </c>
      <c r="BM130" s="15" t="s">
        <v>938</v>
      </c>
    </row>
    <row r="131" spans="2:65" s="1" customFormat="1" ht="19.5">
      <c r="B131" s="32"/>
      <c r="C131" s="33"/>
      <c r="D131" s="185" t="s">
        <v>171</v>
      </c>
      <c r="E131" s="33"/>
      <c r="F131" s="186" t="s">
        <v>257</v>
      </c>
      <c r="G131" s="33"/>
      <c r="H131" s="33"/>
      <c r="I131" s="101"/>
      <c r="J131" s="33"/>
      <c r="K131" s="33"/>
      <c r="L131" s="36"/>
      <c r="M131" s="187"/>
      <c r="N131" s="58"/>
      <c r="O131" s="58"/>
      <c r="P131" s="58"/>
      <c r="Q131" s="58"/>
      <c r="R131" s="58"/>
      <c r="S131" s="58"/>
      <c r="T131" s="59"/>
      <c r="AT131" s="15" t="s">
        <v>171</v>
      </c>
      <c r="AU131" s="15" t="s">
        <v>177</v>
      </c>
    </row>
    <row r="132" spans="2:65" s="11" customFormat="1">
      <c r="B132" s="188"/>
      <c r="C132" s="189"/>
      <c r="D132" s="185" t="s">
        <v>241</v>
      </c>
      <c r="E132" s="190" t="s">
        <v>1</v>
      </c>
      <c r="F132" s="191" t="s">
        <v>939</v>
      </c>
      <c r="G132" s="189"/>
      <c r="H132" s="192">
        <v>1.04</v>
      </c>
      <c r="I132" s="193"/>
      <c r="J132" s="189"/>
      <c r="K132" s="189"/>
      <c r="L132" s="194"/>
      <c r="M132" s="195"/>
      <c r="N132" s="196"/>
      <c r="O132" s="196"/>
      <c r="P132" s="196"/>
      <c r="Q132" s="196"/>
      <c r="R132" s="196"/>
      <c r="S132" s="196"/>
      <c r="T132" s="197"/>
      <c r="AT132" s="198" t="s">
        <v>241</v>
      </c>
      <c r="AU132" s="198" t="s">
        <v>177</v>
      </c>
      <c r="AV132" s="11" t="s">
        <v>79</v>
      </c>
      <c r="AW132" s="11" t="s">
        <v>31</v>
      </c>
      <c r="AX132" s="11" t="s">
        <v>77</v>
      </c>
      <c r="AY132" s="198" t="s">
        <v>162</v>
      </c>
    </row>
    <row r="133" spans="2:65" s="1" customFormat="1" ht="16.5" customHeight="1">
      <c r="B133" s="32"/>
      <c r="C133" s="173" t="s">
        <v>7</v>
      </c>
      <c r="D133" s="173" t="s">
        <v>164</v>
      </c>
      <c r="E133" s="174" t="s">
        <v>400</v>
      </c>
      <c r="F133" s="175" t="s">
        <v>401</v>
      </c>
      <c r="G133" s="176" t="s">
        <v>238</v>
      </c>
      <c r="H133" s="177">
        <v>14</v>
      </c>
      <c r="I133" s="178"/>
      <c r="J133" s="179">
        <f>ROUND(I133*H133,2)</f>
        <v>0</v>
      </c>
      <c r="K133" s="175" t="s">
        <v>168</v>
      </c>
      <c r="L133" s="36"/>
      <c r="M133" s="180" t="s">
        <v>1</v>
      </c>
      <c r="N133" s="181" t="s">
        <v>40</v>
      </c>
      <c r="O133" s="58"/>
      <c r="P133" s="182">
        <f>O133*H133</f>
        <v>0</v>
      </c>
      <c r="Q133" s="182">
        <v>1.8480000000000001</v>
      </c>
      <c r="R133" s="182">
        <f>Q133*H133</f>
        <v>25.872</v>
      </c>
      <c r="S133" s="182">
        <v>0</v>
      </c>
      <c r="T133" s="183">
        <f>S133*H133</f>
        <v>0</v>
      </c>
      <c r="AR133" s="15" t="s">
        <v>169</v>
      </c>
      <c r="AT133" s="15" t="s">
        <v>164</v>
      </c>
      <c r="AU133" s="15" t="s">
        <v>177</v>
      </c>
      <c r="AY133" s="15" t="s">
        <v>162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5" t="s">
        <v>77</v>
      </c>
      <c r="BK133" s="184">
        <f>ROUND(I133*H133,2)</f>
        <v>0</v>
      </c>
      <c r="BL133" s="15" t="s">
        <v>169</v>
      </c>
      <c r="BM133" s="15" t="s">
        <v>940</v>
      </c>
    </row>
    <row r="134" spans="2:65" s="1" customFormat="1" ht="19.5">
      <c r="B134" s="32"/>
      <c r="C134" s="33"/>
      <c r="D134" s="185" t="s">
        <v>171</v>
      </c>
      <c r="E134" s="33"/>
      <c r="F134" s="186" t="s">
        <v>403</v>
      </c>
      <c r="G134" s="33"/>
      <c r="H134" s="33"/>
      <c r="I134" s="101"/>
      <c r="J134" s="33"/>
      <c r="K134" s="33"/>
      <c r="L134" s="36"/>
      <c r="M134" s="187"/>
      <c r="N134" s="58"/>
      <c r="O134" s="58"/>
      <c r="P134" s="58"/>
      <c r="Q134" s="58"/>
      <c r="R134" s="58"/>
      <c r="S134" s="58"/>
      <c r="T134" s="59"/>
      <c r="AT134" s="15" t="s">
        <v>171</v>
      </c>
      <c r="AU134" s="15" t="s">
        <v>177</v>
      </c>
    </row>
    <row r="135" spans="2:65" s="11" customFormat="1">
      <c r="B135" s="188"/>
      <c r="C135" s="189"/>
      <c r="D135" s="185" t="s">
        <v>241</v>
      </c>
      <c r="E135" s="190" t="s">
        <v>1</v>
      </c>
      <c r="F135" s="191" t="s">
        <v>941</v>
      </c>
      <c r="G135" s="189"/>
      <c r="H135" s="192">
        <v>8.8000000000000007</v>
      </c>
      <c r="I135" s="193"/>
      <c r="J135" s="189"/>
      <c r="K135" s="189"/>
      <c r="L135" s="194"/>
      <c r="M135" s="195"/>
      <c r="N135" s="196"/>
      <c r="O135" s="196"/>
      <c r="P135" s="196"/>
      <c r="Q135" s="196"/>
      <c r="R135" s="196"/>
      <c r="S135" s="196"/>
      <c r="T135" s="197"/>
      <c r="AT135" s="198" t="s">
        <v>241</v>
      </c>
      <c r="AU135" s="198" t="s">
        <v>177</v>
      </c>
      <c r="AV135" s="11" t="s">
        <v>79</v>
      </c>
      <c r="AW135" s="11" t="s">
        <v>31</v>
      </c>
      <c r="AX135" s="11" t="s">
        <v>69</v>
      </c>
      <c r="AY135" s="198" t="s">
        <v>162</v>
      </c>
    </row>
    <row r="136" spans="2:65" s="11" customFormat="1">
      <c r="B136" s="188"/>
      <c r="C136" s="189"/>
      <c r="D136" s="185" t="s">
        <v>241</v>
      </c>
      <c r="E136" s="190" t="s">
        <v>1</v>
      </c>
      <c r="F136" s="191" t="s">
        <v>942</v>
      </c>
      <c r="G136" s="189"/>
      <c r="H136" s="192">
        <v>5.2</v>
      </c>
      <c r="I136" s="193"/>
      <c r="J136" s="189"/>
      <c r="K136" s="189"/>
      <c r="L136" s="194"/>
      <c r="M136" s="195"/>
      <c r="N136" s="196"/>
      <c r="O136" s="196"/>
      <c r="P136" s="196"/>
      <c r="Q136" s="196"/>
      <c r="R136" s="196"/>
      <c r="S136" s="196"/>
      <c r="T136" s="197"/>
      <c r="AT136" s="198" t="s">
        <v>241</v>
      </c>
      <c r="AU136" s="198" t="s">
        <v>177</v>
      </c>
      <c r="AV136" s="11" t="s">
        <v>79</v>
      </c>
      <c r="AW136" s="11" t="s">
        <v>31</v>
      </c>
      <c r="AX136" s="11" t="s">
        <v>69</v>
      </c>
      <c r="AY136" s="198" t="s">
        <v>162</v>
      </c>
    </row>
    <row r="137" spans="2:65" s="12" customFormat="1">
      <c r="B137" s="209"/>
      <c r="C137" s="210"/>
      <c r="D137" s="185" t="s">
        <v>241</v>
      </c>
      <c r="E137" s="211" t="s">
        <v>1</v>
      </c>
      <c r="F137" s="212" t="s">
        <v>272</v>
      </c>
      <c r="G137" s="210"/>
      <c r="H137" s="213">
        <v>14</v>
      </c>
      <c r="I137" s="214"/>
      <c r="J137" s="210"/>
      <c r="K137" s="210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241</v>
      </c>
      <c r="AU137" s="219" t="s">
        <v>177</v>
      </c>
      <c r="AV137" s="12" t="s">
        <v>169</v>
      </c>
      <c r="AW137" s="12" t="s">
        <v>31</v>
      </c>
      <c r="AX137" s="12" t="s">
        <v>77</v>
      </c>
      <c r="AY137" s="219" t="s">
        <v>162</v>
      </c>
    </row>
    <row r="138" spans="2:65" s="1" customFormat="1" ht="16.5" customHeight="1">
      <c r="B138" s="32"/>
      <c r="C138" s="173" t="s">
        <v>279</v>
      </c>
      <c r="D138" s="173" t="s">
        <v>164</v>
      </c>
      <c r="E138" s="174" t="s">
        <v>259</v>
      </c>
      <c r="F138" s="175" t="s">
        <v>260</v>
      </c>
      <c r="G138" s="176" t="s">
        <v>167</v>
      </c>
      <c r="H138" s="177">
        <v>1</v>
      </c>
      <c r="I138" s="178"/>
      <c r="J138" s="179">
        <f>ROUND(I138*H138,2)</f>
        <v>0</v>
      </c>
      <c r="K138" s="175" t="s">
        <v>168</v>
      </c>
      <c r="L138" s="36"/>
      <c r="M138" s="180" t="s">
        <v>1</v>
      </c>
      <c r="N138" s="181" t="s">
        <v>40</v>
      </c>
      <c r="O138" s="58"/>
      <c r="P138" s="182">
        <f>O138*H138</f>
        <v>0</v>
      </c>
      <c r="Q138" s="182">
        <v>1.1152599999999999</v>
      </c>
      <c r="R138" s="182">
        <f>Q138*H138</f>
        <v>1.1152599999999999</v>
      </c>
      <c r="S138" s="182">
        <v>0</v>
      </c>
      <c r="T138" s="183">
        <f>S138*H138</f>
        <v>0</v>
      </c>
      <c r="AR138" s="15" t="s">
        <v>169</v>
      </c>
      <c r="AT138" s="15" t="s">
        <v>164</v>
      </c>
      <c r="AU138" s="15" t="s">
        <v>177</v>
      </c>
      <c r="AY138" s="15" t="s">
        <v>162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5" t="s">
        <v>77</v>
      </c>
      <c r="BK138" s="184">
        <f>ROUND(I138*H138,2)</f>
        <v>0</v>
      </c>
      <c r="BL138" s="15" t="s">
        <v>169</v>
      </c>
      <c r="BM138" s="15" t="s">
        <v>943</v>
      </c>
    </row>
    <row r="139" spans="2:65" s="1" customFormat="1" ht="19.5">
      <c r="B139" s="32"/>
      <c r="C139" s="33"/>
      <c r="D139" s="185" t="s">
        <v>171</v>
      </c>
      <c r="E139" s="33"/>
      <c r="F139" s="186" t="s">
        <v>262</v>
      </c>
      <c r="G139" s="33"/>
      <c r="H139" s="33"/>
      <c r="I139" s="101"/>
      <c r="J139" s="33"/>
      <c r="K139" s="33"/>
      <c r="L139" s="36"/>
      <c r="M139" s="187"/>
      <c r="N139" s="58"/>
      <c r="O139" s="58"/>
      <c r="P139" s="58"/>
      <c r="Q139" s="58"/>
      <c r="R139" s="58"/>
      <c r="S139" s="58"/>
      <c r="T139" s="59"/>
      <c r="AT139" s="15" t="s">
        <v>171</v>
      </c>
      <c r="AU139" s="15" t="s">
        <v>177</v>
      </c>
    </row>
    <row r="140" spans="2:65" s="11" customFormat="1">
      <c r="B140" s="188"/>
      <c r="C140" s="189"/>
      <c r="D140" s="185" t="s">
        <v>241</v>
      </c>
      <c r="E140" s="190" t="s">
        <v>1</v>
      </c>
      <c r="F140" s="191" t="s">
        <v>659</v>
      </c>
      <c r="G140" s="189"/>
      <c r="H140" s="192">
        <v>1</v>
      </c>
      <c r="I140" s="193"/>
      <c r="J140" s="189"/>
      <c r="K140" s="189"/>
      <c r="L140" s="194"/>
      <c r="M140" s="195"/>
      <c r="N140" s="196"/>
      <c r="O140" s="196"/>
      <c r="P140" s="196"/>
      <c r="Q140" s="196"/>
      <c r="R140" s="196"/>
      <c r="S140" s="196"/>
      <c r="T140" s="197"/>
      <c r="AT140" s="198" t="s">
        <v>241</v>
      </c>
      <c r="AU140" s="198" t="s">
        <v>177</v>
      </c>
      <c r="AV140" s="11" t="s">
        <v>79</v>
      </c>
      <c r="AW140" s="11" t="s">
        <v>31</v>
      </c>
      <c r="AX140" s="11" t="s">
        <v>77</v>
      </c>
      <c r="AY140" s="198" t="s">
        <v>162</v>
      </c>
    </row>
    <row r="141" spans="2:65" s="1" customFormat="1" ht="16.5" customHeight="1">
      <c r="B141" s="32"/>
      <c r="C141" s="173" t="s">
        <v>286</v>
      </c>
      <c r="D141" s="173" t="s">
        <v>164</v>
      </c>
      <c r="E141" s="174" t="s">
        <v>265</v>
      </c>
      <c r="F141" s="175" t="s">
        <v>266</v>
      </c>
      <c r="G141" s="176" t="s">
        <v>167</v>
      </c>
      <c r="H141" s="177">
        <v>15.555</v>
      </c>
      <c r="I141" s="178"/>
      <c r="J141" s="179">
        <f>ROUND(I141*H141,2)</f>
        <v>0</v>
      </c>
      <c r="K141" s="175" t="s">
        <v>267</v>
      </c>
      <c r="L141" s="36"/>
      <c r="M141" s="180" t="s">
        <v>1</v>
      </c>
      <c r="N141" s="181" t="s">
        <v>40</v>
      </c>
      <c r="O141" s="58"/>
      <c r="P141" s="182">
        <f>O141*H141</f>
        <v>0</v>
      </c>
      <c r="Q141" s="182">
        <v>3.9899999999999998E-2</v>
      </c>
      <c r="R141" s="182">
        <f>Q141*H141</f>
        <v>0.62064449999999993</v>
      </c>
      <c r="S141" s="182">
        <v>0</v>
      </c>
      <c r="T141" s="183">
        <f>S141*H141</f>
        <v>0</v>
      </c>
      <c r="AR141" s="15" t="s">
        <v>169</v>
      </c>
      <c r="AT141" s="15" t="s">
        <v>164</v>
      </c>
      <c r="AU141" s="15" t="s">
        <v>177</v>
      </c>
      <c r="AY141" s="15" t="s">
        <v>162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5" t="s">
        <v>77</v>
      </c>
      <c r="BK141" s="184">
        <f>ROUND(I141*H141,2)</f>
        <v>0</v>
      </c>
      <c r="BL141" s="15" t="s">
        <v>169</v>
      </c>
      <c r="BM141" s="15" t="s">
        <v>944</v>
      </c>
    </row>
    <row r="142" spans="2:65" s="1" customFormat="1" ht="19.5">
      <c r="B142" s="32"/>
      <c r="C142" s="33"/>
      <c r="D142" s="185" t="s">
        <v>171</v>
      </c>
      <c r="E142" s="33"/>
      <c r="F142" s="186" t="s">
        <v>269</v>
      </c>
      <c r="G142" s="33"/>
      <c r="H142" s="33"/>
      <c r="I142" s="101"/>
      <c r="J142" s="33"/>
      <c r="K142" s="33"/>
      <c r="L142" s="36"/>
      <c r="M142" s="187"/>
      <c r="N142" s="58"/>
      <c r="O142" s="58"/>
      <c r="P142" s="58"/>
      <c r="Q142" s="58"/>
      <c r="R142" s="58"/>
      <c r="S142" s="58"/>
      <c r="T142" s="59"/>
      <c r="AT142" s="15" t="s">
        <v>171</v>
      </c>
      <c r="AU142" s="15" t="s">
        <v>177</v>
      </c>
    </row>
    <row r="143" spans="2:65" s="11" customFormat="1">
      <c r="B143" s="188"/>
      <c r="C143" s="189"/>
      <c r="D143" s="185" t="s">
        <v>241</v>
      </c>
      <c r="E143" s="190" t="s">
        <v>1</v>
      </c>
      <c r="F143" s="191" t="s">
        <v>945</v>
      </c>
      <c r="G143" s="189"/>
      <c r="H143" s="192">
        <v>7.38</v>
      </c>
      <c r="I143" s="193"/>
      <c r="J143" s="189"/>
      <c r="K143" s="189"/>
      <c r="L143" s="194"/>
      <c r="M143" s="195"/>
      <c r="N143" s="196"/>
      <c r="O143" s="196"/>
      <c r="P143" s="196"/>
      <c r="Q143" s="196"/>
      <c r="R143" s="196"/>
      <c r="S143" s="196"/>
      <c r="T143" s="197"/>
      <c r="AT143" s="198" t="s">
        <v>241</v>
      </c>
      <c r="AU143" s="198" t="s">
        <v>177</v>
      </c>
      <c r="AV143" s="11" t="s">
        <v>79</v>
      </c>
      <c r="AW143" s="11" t="s">
        <v>31</v>
      </c>
      <c r="AX143" s="11" t="s">
        <v>69</v>
      </c>
      <c r="AY143" s="198" t="s">
        <v>162</v>
      </c>
    </row>
    <row r="144" spans="2:65" s="11" customFormat="1">
      <c r="B144" s="188"/>
      <c r="C144" s="189"/>
      <c r="D144" s="185" t="s">
        <v>241</v>
      </c>
      <c r="E144" s="190" t="s">
        <v>1</v>
      </c>
      <c r="F144" s="191" t="s">
        <v>946</v>
      </c>
      <c r="G144" s="189"/>
      <c r="H144" s="192">
        <v>3.6</v>
      </c>
      <c r="I144" s="193"/>
      <c r="J144" s="189"/>
      <c r="K144" s="189"/>
      <c r="L144" s="194"/>
      <c r="M144" s="195"/>
      <c r="N144" s="196"/>
      <c r="O144" s="196"/>
      <c r="P144" s="196"/>
      <c r="Q144" s="196"/>
      <c r="R144" s="196"/>
      <c r="S144" s="196"/>
      <c r="T144" s="197"/>
      <c r="AT144" s="198" t="s">
        <v>241</v>
      </c>
      <c r="AU144" s="198" t="s">
        <v>177</v>
      </c>
      <c r="AV144" s="11" t="s">
        <v>79</v>
      </c>
      <c r="AW144" s="11" t="s">
        <v>31</v>
      </c>
      <c r="AX144" s="11" t="s">
        <v>69</v>
      </c>
      <c r="AY144" s="198" t="s">
        <v>162</v>
      </c>
    </row>
    <row r="145" spans="2:65" s="11" customFormat="1">
      <c r="B145" s="188"/>
      <c r="C145" s="189"/>
      <c r="D145" s="185" t="s">
        <v>241</v>
      </c>
      <c r="E145" s="190" t="s">
        <v>1</v>
      </c>
      <c r="F145" s="191" t="s">
        <v>947</v>
      </c>
      <c r="G145" s="189"/>
      <c r="H145" s="192">
        <v>4.5750000000000002</v>
      </c>
      <c r="I145" s="193"/>
      <c r="J145" s="189"/>
      <c r="K145" s="189"/>
      <c r="L145" s="194"/>
      <c r="M145" s="195"/>
      <c r="N145" s="196"/>
      <c r="O145" s="196"/>
      <c r="P145" s="196"/>
      <c r="Q145" s="196"/>
      <c r="R145" s="196"/>
      <c r="S145" s="196"/>
      <c r="T145" s="197"/>
      <c r="AT145" s="198" t="s">
        <v>241</v>
      </c>
      <c r="AU145" s="198" t="s">
        <v>177</v>
      </c>
      <c r="AV145" s="11" t="s">
        <v>79</v>
      </c>
      <c r="AW145" s="11" t="s">
        <v>31</v>
      </c>
      <c r="AX145" s="11" t="s">
        <v>69</v>
      </c>
      <c r="AY145" s="198" t="s">
        <v>162</v>
      </c>
    </row>
    <row r="146" spans="2:65" s="12" customFormat="1">
      <c r="B146" s="209"/>
      <c r="C146" s="210"/>
      <c r="D146" s="185" t="s">
        <v>241</v>
      </c>
      <c r="E146" s="211" t="s">
        <v>1</v>
      </c>
      <c r="F146" s="212" t="s">
        <v>272</v>
      </c>
      <c r="G146" s="210"/>
      <c r="H146" s="213">
        <v>15.555</v>
      </c>
      <c r="I146" s="214"/>
      <c r="J146" s="210"/>
      <c r="K146" s="210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241</v>
      </c>
      <c r="AU146" s="219" t="s">
        <v>177</v>
      </c>
      <c r="AV146" s="12" t="s">
        <v>169</v>
      </c>
      <c r="AW146" s="12" t="s">
        <v>31</v>
      </c>
      <c r="AX146" s="12" t="s">
        <v>77</v>
      </c>
      <c r="AY146" s="219" t="s">
        <v>162</v>
      </c>
    </row>
    <row r="147" spans="2:65" s="1" customFormat="1" ht="16.5" customHeight="1">
      <c r="B147" s="32"/>
      <c r="C147" s="173" t="s">
        <v>294</v>
      </c>
      <c r="D147" s="173" t="s">
        <v>164</v>
      </c>
      <c r="E147" s="174" t="s">
        <v>273</v>
      </c>
      <c r="F147" s="175" t="s">
        <v>274</v>
      </c>
      <c r="G147" s="176" t="s">
        <v>167</v>
      </c>
      <c r="H147" s="177">
        <v>25.925000000000001</v>
      </c>
      <c r="I147" s="178"/>
      <c r="J147" s="179">
        <f>ROUND(I147*H147,2)</f>
        <v>0</v>
      </c>
      <c r="K147" s="175" t="s">
        <v>168</v>
      </c>
      <c r="L147" s="36"/>
      <c r="M147" s="180" t="s">
        <v>1</v>
      </c>
      <c r="N147" s="181" t="s">
        <v>40</v>
      </c>
      <c r="O147" s="58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AR147" s="15" t="s">
        <v>169</v>
      </c>
      <c r="AT147" s="15" t="s">
        <v>164</v>
      </c>
      <c r="AU147" s="15" t="s">
        <v>177</v>
      </c>
      <c r="AY147" s="15" t="s">
        <v>162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5" t="s">
        <v>77</v>
      </c>
      <c r="BK147" s="184">
        <f>ROUND(I147*H147,2)</f>
        <v>0</v>
      </c>
      <c r="BL147" s="15" t="s">
        <v>169</v>
      </c>
      <c r="BM147" s="15" t="s">
        <v>948</v>
      </c>
    </row>
    <row r="148" spans="2:65" s="1" customFormat="1">
      <c r="B148" s="32"/>
      <c r="C148" s="33"/>
      <c r="D148" s="185" t="s">
        <v>171</v>
      </c>
      <c r="E148" s="33"/>
      <c r="F148" s="186" t="s">
        <v>276</v>
      </c>
      <c r="G148" s="33"/>
      <c r="H148" s="33"/>
      <c r="I148" s="101"/>
      <c r="J148" s="33"/>
      <c r="K148" s="33"/>
      <c r="L148" s="36"/>
      <c r="M148" s="187"/>
      <c r="N148" s="58"/>
      <c r="O148" s="58"/>
      <c r="P148" s="58"/>
      <c r="Q148" s="58"/>
      <c r="R148" s="58"/>
      <c r="S148" s="58"/>
      <c r="T148" s="59"/>
      <c r="AT148" s="15" t="s">
        <v>171</v>
      </c>
      <c r="AU148" s="15" t="s">
        <v>177</v>
      </c>
    </row>
    <row r="149" spans="2:65" s="11" customFormat="1">
      <c r="B149" s="188"/>
      <c r="C149" s="189"/>
      <c r="D149" s="185" t="s">
        <v>241</v>
      </c>
      <c r="E149" s="190" t="s">
        <v>1</v>
      </c>
      <c r="F149" s="191" t="s">
        <v>949</v>
      </c>
      <c r="G149" s="189"/>
      <c r="H149" s="192">
        <v>12.3</v>
      </c>
      <c r="I149" s="193"/>
      <c r="J149" s="189"/>
      <c r="K149" s="189"/>
      <c r="L149" s="194"/>
      <c r="M149" s="195"/>
      <c r="N149" s="196"/>
      <c r="O149" s="196"/>
      <c r="P149" s="196"/>
      <c r="Q149" s="196"/>
      <c r="R149" s="196"/>
      <c r="S149" s="196"/>
      <c r="T149" s="197"/>
      <c r="AT149" s="198" t="s">
        <v>241</v>
      </c>
      <c r="AU149" s="198" t="s">
        <v>177</v>
      </c>
      <c r="AV149" s="11" t="s">
        <v>79</v>
      </c>
      <c r="AW149" s="11" t="s">
        <v>31</v>
      </c>
      <c r="AX149" s="11" t="s">
        <v>69</v>
      </c>
      <c r="AY149" s="198" t="s">
        <v>162</v>
      </c>
    </row>
    <row r="150" spans="2:65" s="11" customFormat="1">
      <c r="B150" s="188"/>
      <c r="C150" s="189"/>
      <c r="D150" s="185" t="s">
        <v>241</v>
      </c>
      <c r="E150" s="190" t="s">
        <v>1</v>
      </c>
      <c r="F150" s="191" t="s">
        <v>950</v>
      </c>
      <c r="G150" s="189"/>
      <c r="H150" s="192">
        <v>6</v>
      </c>
      <c r="I150" s="193"/>
      <c r="J150" s="189"/>
      <c r="K150" s="189"/>
      <c r="L150" s="194"/>
      <c r="M150" s="195"/>
      <c r="N150" s="196"/>
      <c r="O150" s="196"/>
      <c r="P150" s="196"/>
      <c r="Q150" s="196"/>
      <c r="R150" s="196"/>
      <c r="S150" s="196"/>
      <c r="T150" s="197"/>
      <c r="AT150" s="198" t="s">
        <v>241</v>
      </c>
      <c r="AU150" s="198" t="s">
        <v>177</v>
      </c>
      <c r="AV150" s="11" t="s">
        <v>79</v>
      </c>
      <c r="AW150" s="11" t="s">
        <v>31</v>
      </c>
      <c r="AX150" s="11" t="s">
        <v>69</v>
      </c>
      <c r="AY150" s="198" t="s">
        <v>162</v>
      </c>
    </row>
    <row r="151" spans="2:65" s="11" customFormat="1">
      <c r="B151" s="188"/>
      <c r="C151" s="189"/>
      <c r="D151" s="185" t="s">
        <v>241</v>
      </c>
      <c r="E151" s="190" t="s">
        <v>1</v>
      </c>
      <c r="F151" s="191" t="s">
        <v>951</v>
      </c>
      <c r="G151" s="189"/>
      <c r="H151" s="192">
        <v>7.625</v>
      </c>
      <c r="I151" s="193"/>
      <c r="J151" s="189"/>
      <c r="K151" s="189"/>
      <c r="L151" s="194"/>
      <c r="M151" s="195"/>
      <c r="N151" s="196"/>
      <c r="O151" s="196"/>
      <c r="P151" s="196"/>
      <c r="Q151" s="196"/>
      <c r="R151" s="196"/>
      <c r="S151" s="196"/>
      <c r="T151" s="197"/>
      <c r="AT151" s="198" t="s">
        <v>241</v>
      </c>
      <c r="AU151" s="198" t="s">
        <v>177</v>
      </c>
      <c r="AV151" s="11" t="s">
        <v>79</v>
      </c>
      <c r="AW151" s="11" t="s">
        <v>31</v>
      </c>
      <c r="AX151" s="11" t="s">
        <v>69</v>
      </c>
      <c r="AY151" s="198" t="s">
        <v>162</v>
      </c>
    </row>
    <row r="152" spans="2:65" s="12" customFormat="1">
      <c r="B152" s="209"/>
      <c r="C152" s="210"/>
      <c r="D152" s="185" t="s">
        <v>241</v>
      </c>
      <c r="E152" s="211" t="s">
        <v>1</v>
      </c>
      <c r="F152" s="212" t="s">
        <v>272</v>
      </c>
      <c r="G152" s="210"/>
      <c r="H152" s="213">
        <v>25.925000000000001</v>
      </c>
      <c r="I152" s="214"/>
      <c r="J152" s="210"/>
      <c r="K152" s="210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241</v>
      </c>
      <c r="AU152" s="219" t="s">
        <v>177</v>
      </c>
      <c r="AV152" s="12" t="s">
        <v>169</v>
      </c>
      <c r="AW152" s="12" t="s">
        <v>31</v>
      </c>
      <c r="AX152" s="12" t="s">
        <v>77</v>
      </c>
      <c r="AY152" s="219" t="s">
        <v>162</v>
      </c>
    </row>
    <row r="153" spans="2:65" s="10" customFormat="1" ht="22.9" customHeight="1">
      <c r="B153" s="157"/>
      <c r="C153" s="158"/>
      <c r="D153" s="159" t="s">
        <v>68</v>
      </c>
      <c r="E153" s="171" t="s">
        <v>169</v>
      </c>
      <c r="F153" s="171" t="s">
        <v>320</v>
      </c>
      <c r="G153" s="158"/>
      <c r="H153" s="158"/>
      <c r="I153" s="161"/>
      <c r="J153" s="172">
        <f>BK153</f>
        <v>0</v>
      </c>
      <c r="K153" s="158"/>
      <c r="L153" s="163"/>
      <c r="M153" s="164"/>
      <c r="N153" s="165"/>
      <c r="O153" s="165"/>
      <c r="P153" s="166">
        <f>SUM(P154:P161)</f>
        <v>0</v>
      </c>
      <c r="Q153" s="165"/>
      <c r="R153" s="166">
        <f>SUM(R154:R161)</f>
        <v>4.5521579999999995</v>
      </c>
      <c r="S153" s="165"/>
      <c r="T153" s="167">
        <f>SUM(T154:T161)</f>
        <v>0</v>
      </c>
      <c r="AR153" s="168" t="s">
        <v>77</v>
      </c>
      <c r="AT153" s="169" t="s">
        <v>68</v>
      </c>
      <c r="AU153" s="169" t="s">
        <v>77</v>
      </c>
      <c r="AY153" s="168" t="s">
        <v>162</v>
      </c>
      <c r="BK153" s="170">
        <f>SUM(BK154:BK161)</f>
        <v>0</v>
      </c>
    </row>
    <row r="154" spans="2:65" s="1" customFormat="1" ht="16.5" customHeight="1">
      <c r="B154" s="32"/>
      <c r="C154" s="173" t="s">
        <v>300</v>
      </c>
      <c r="D154" s="173" t="s">
        <v>164</v>
      </c>
      <c r="E154" s="174" t="s">
        <v>406</v>
      </c>
      <c r="F154" s="175" t="s">
        <v>407</v>
      </c>
      <c r="G154" s="176" t="s">
        <v>238</v>
      </c>
      <c r="H154" s="177">
        <v>2</v>
      </c>
      <c r="I154" s="178"/>
      <c r="J154" s="179">
        <f>ROUND(I154*H154,2)</f>
        <v>0</v>
      </c>
      <c r="K154" s="175" t="s">
        <v>168</v>
      </c>
      <c r="L154" s="36"/>
      <c r="M154" s="180" t="s">
        <v>1</v>
      </c>
      <c r="N154" s="181" t="s">
        <v>40</v>
      </c>
      <c r="O154" s="58"/>
      <c r="P154" s="182">
        <f>O154*H154</f>
        <v>0</v>
      </c>
      <c r="Q154" s="182">
        <v>2.0327999999999999</v>
      </c>
      <c r="R154" s="182">
        <f>Q154*H154</f>
        <v>4.0655999999999999</v>
      </c>
      <c r="S154" s="182">
        <v>0</v>
      </c>
      <c r="T154" s="183">
        <f>S154*H154</f>
        <v>0</v>
      </c>
      <c r="AR154" s="15" t="s">
        <v>169</v>
      </c>
      <c r="AT154" s="15" t="s">
        <v>164</v>
      </c>
      <c r="AU154" s="15" t="s">
        <v>79</v>
      </c>
      <c r="AY154" s="15" t="s">
        <v>162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5" t="s">
        <v>77</v>
      </c>
      <c r="BK154" s="184">
        <f>ROUND(I154*H154,2)</f>
        <v>0</v>
      </c>
      <c r="BL154" s="15" t="s">
        <v>169</v>
      </c>
      <c r="BM154" s="15" t="s">
        <v>952</v>
      </c>
    </row>
    <row r="155" spans="2:65" s="1" customFormat="1" ht="19.5">
      <c r="B155" s="32"/>
      <c r="C155" s="33"/>
      <c r="D155" s="185" t="s">
        <v>171</v>
      </c>
      <c r="E155" s="33"/>
      <c r="F155" s="186" t="s">
        <v>409</v>
      </c>
      <c r="G155" s="33"/>
      <c r="H155" s="33"/>
      <c r="I155" s="101"/>
      <c r="J155" s="33"/>
      <c r="K155" s="33"/>
      <c r="L155" s="36"/>
      <c r="M155" s="187"/>
      <c r="N155" s="58"/>
      <c r="O155" s="58"/>
      <c r="P155" s="58"/>
      <c r="Q155" s="58"/>
      <c r="R155" s="58"/>
      <c r="S155" s="58"/>
      <c r="T155" s="59"/>
      <c r="AT155" s="15" t="s">
        <v>171</v>
      </c>
      <c r="AU155" s="15" t="s">
        <v>79</v>
      </c>
    </row>
    <row r="156" spans="2:65" s="11" customFormat="1">
      <c r="B156" s="188"/>
      <c r="C156" s="189"/>
      <c r="D156" s="185" t="s">
        <v>241</v>
      </c>
      <c r="E156" s="190" t="s">
        <v>1</v>
      </c>
      <c r="F156" s="191" t="s">
        <v>410</v>
      </c>
      <c r="G156" s="189"/>
      <c r="H156" s="192">
        <v>2</v>
      </c>
      <c r="I156" s="193"/>
      <c r="J156" s="189"/>
      <c r="K156" s="189"/>
      <c r="L156" s="194"/>
      <c r="M156" s="195"/>
      <c r="N156" s="196"/>
      <c r="O156" s="196"/>
      <c r="P156" s="196"/>
      <c r="Q156" s="196"/>
      <c r="R156" s="196"/>
      <c r="S156" s="196"/>
      <c r="T156" s="197"/>
      <c r="AT156" s="198" t="s">
        <v>241</v>
      </c>
      <c r="AU156" s="198" t="s">
        <v>79</v>
      </c>
      <c r="AV156" s="11" t="s">
        <v>79</v>
      </c>
      <c r="AW156" s="11" t="s">
        <v>31</v>
      </c>
      <c r="AX156" s="11" t="s">
        <v>77</v>
      </c>
      <c r="AY156" s="198" t="s">
        <v>162</v>
      </c>
    </row>
    <row r="157" spans="2:65" s="1" customFormat="1" ht="16.5" customHeight="1">
      <c r="B157" s="32"/>
      <c r="C157" s="173" t="s">
        <v>309</v>
      </c>
      <c r="D157" s="173" t="s">
        <v>164</v>
      </c>
      <c r="E157" s="174" t="s">
        <v>411</v>
      </c>
      <c r="F157" s="175" t="s">
        <v>412</v>
      </c>
      <c r="G157" s="176" t="s">
        <v>238</v>
      </c>
      <c r="H157" s="177">
        <v>0.2</v>
      </c>
      <c r="I157" s="178"/>
      <c r="J157" s="179">
        <f>ROUND(I157*H157,2)</f>
        <v>0</v>
      </c>
      <c r="K157" s="175" t="s">
        <v>168</v>
      </c>
      <c r="L157" s="36"/>
      <c r="M157" s="180" t="s">
        <v>1</v>
      </c>
      <c r="N157" s="181" t="s">
        <v>40</v>
      </c>
      <c r="O157" s="58"/>
      <c r="P157" s="182">
        <f>O157*H157</f>
        <v>0</v>
      </c>
      <c r="Q157" s="182">
        <v>2.4327899999999998</v>
      </c>
      <c r="R157" s="182">
        <f>Q157*H157</f>
        <v>0.48655799999999999</v>
      </c>
      <c r="S157" s="182">
        <v>0</v>
      </c>
      <c r="T157" s="183">
        <f>S157*H157</f>
        <v>0</v>
      </c>
      <c r="AR157" s="15" t="s">
        <v>169</v>
      </c>
      <c r="AT157" s="15" t="s">
        <v>164</v>
      </c>
      <c r="AU157" s="15" t="s">
        <v>79</v>
      </c>
      <c r="AY157" s="15" t="s">
        <v>162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5" t="s">
        <v>77</v>
      </c>
      <c r="BK157" s="184">
        <f>ROUND(I157*H157,2)</f>
        <v>0</v>
      </c>
      <c r="BL157" s="15" t="s">
        <v>169</v>
      </c>
      <c r="BM157" s="15" t="s">
        <v>953</v>
      </c>
    </row>
    <row r="158" spans="2:65" s="1" customFormat="1">
      <c r="B158" s="32"/>
      <c r="C158" s="33"/>
      <c r="D158" s="185" t="s">
        <v>171</v>
      </c>
      <c r="E158" s="33"/>
      <c r="F158" s="186" t="s">
        <v>414</v>
      </c>
      <c r="G158" s="33"/>
      <c r="H158" s="33"/>
      <c r="I158" s="101"/>
      <c r="J158" s="33"/>
      <c r="K158" s="33"/>
      <c r="L158" s="36"/>
      <c r="M158" s="187"/>
      <c r="N158" s="58"/>
      <c r="O158" s="58"/>
      <c r="P158" s="58"/>
      <c r="Q158" s="58"/>
      <c r="R158" s="58"/>
      <c r="S158" s="58"/>
      <c r="T158" s="59"/>
      <c r="AT158" s="15" t="s">
        <v>171</v>
      </c>
      <c r="AU158" s="15" t="s">
        <v>79</v>
      </c>
    </row>
    <row r="159" spans="2:65" s="11" customFormat="1">
      <c r="B159" s="188"/>
      <c r="C159" s="189"/>
      <c r="D159" s="185" t="s">
        <v>241</v>
      </c>
      <c r="E159" s="190" t="s">
        <v>1</v>
      </c>
      <c r="F159" s="191" t="s">
        <v>415</v>
      </c>
      <c r="G159" s="189"/>
      <c r="H159" s="192">
        <v>0.2</v>
      </c>
      <c r="I159" s="193"/>
      <c r="J159" s="189"/>
      <c r="K159" s="189"/>
      <c r="L159" s="194"/>
      <c r="M159" s="195"/>
      <c r="N159" s="196"/>
      <c r="O159" s="196"/>
      <c r="P159" s="196"/>
      <c r="Q159" s="196"/>
      <c r="R159" s="196"/>
      <c r="S159" s="196"/>
      <c r="T159" s="197"/>
      <c r="AT159" s="198" t="s">
        <v>241</v>
      </c>
      <c r="AU159" s="198" t="s">
        <v>79</v>
      </c>
      <c r="AV159" s="11" t="s">
        <v>79</v>
      </c>
      <c r="AW159" s="11" t="s">
        <v>31</v>
      </c>
      <c r="AX159" s="11" t="s">
        <v>77</v>
      </c>
      <c r="AY159" s="198" t="s">
        <v>162</v>
      </c>
    </row>
    <row r="160" spans="2:65" s="1" customFormat="1" ht="16.5" customHeight="1">
      <c r="B160" s="32"/>
      <c r="C160" s="173" t="s">
        <v>314</v>
      </c>
      <c r="D160" s="173" t="s">
        <v>164</v>
      </c>
      <c r="E160" s="174" t="s">
        <v>334</v>
      </c>
      <c r="F160" s="175" t="s">
        <v>335</v>
      </c>
      <c r="G160" s="176" t="s">
        <v>303</v>
      </c>
      <c r="H160" s="177">
        <v>34.950000000000003</v>
      </c>
      <c r="I160" s="178"/>
      <c r="J160" s="179">
        <f>ROUND(I160*H160,2)</f>
        <v>0</v>
      </c>
      <c r="K160" s="175" t="s">
        <v>168</v>
      </c>
      <c r="L160" s="36"/>
      <c r="M160" s="180" t="s">
        <v>1</v>
      </c>
      <c r="N160" s="181" t="s">
        <v>40</v>
      </c>
      <c r="O160" s="58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AR160" s="15" t="s">
        <v>169</v>
      </c>
      <c r="AT160" s="15" t="s">
        <v>164</v>
      </c>
      <c r="AU160" s="15" t="s">
        <v>79</v>
      </c>
      <c r="AY160" s="15" t="s">
        <v>162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5" t="s">
        <v>77</v>
      </c>
      <c r="BK160" s="184">
        <f>ROUND(I160*H160,2)</f>
        <v>0</v>
      </c>
      <c r="BL160" s="15" t="s">
        <v>169</v>
      </c>
      <c r="BM160" s="15" t="s">
        <v>954</v>
      </c>
    </row>
    <row r="161" spans="2:47" s="1" customFormat="1">
      <c r="B161" s="32"/>
      <c r="C161" s="33"/>
      <c r="D161" s="185" t="s">
        <v>171</v>
      </c>
      <c r="E161" s="33"/>
      <c r="F161" s="186" t="s">
        <v>337</v>
      </c>
      <c r="G161" s="33"/>
      <c r="H161" s="33"/>
      <c r="I161" s="101"/>
      <c r="J161" s="33"/>
      <c r="K161" s="33"/>
      <c r="L161" s="36"/>
      <c r="M161" s="233"/>
      <c r="N161" s="234"/>
      <c r="O161" s="234"/>
      <c r="P161" s="234"/>
      <c r="Q161" s="234"/>
      <c r="R161" s="234"/>
      <c r="S161" s="234"/>
      <c r="T161" s="235"/>
      <c r="AT161" s="15" t="s">
        <v>171</v>
      </c>
      <c r="AU161" s="15" t="s">
        <v>79</v>
      </c>
    </row>
    <row r="162" spans="2:47" s="1" customFormat="1" ht="6.95" customHeight="1">
      <c r="B162" s="44"/>
      <c r="C162" s="45"/>
      <c r="D162" s="45"/>
      <c r="E162" s="45"/>
      <c r="F162" s="45"/>
      <c r="G162" s="45"/>
      <c r="H162" s="45"/>
      <c r="I162" s="123"/>
      <c r="J162" s="45"/>
      <c r="K162" s="45"/>
      <c r="L162" s="36"/>
    </row>
  </sheetData>
  <sheetProtection algorithmName="SHA-512" hashValue="lJ+McBF33YoMs6sepuM+BMjh2AHLolZ7mSSweWvfRiLIMyJPfgAgQO3xfLUneBRwm98L0juH0+K+aNlqKuM2Ww==" saltValue="fbrPUmDadQJ2e5OgupG1QGYi34FxpuilXZUGAYz5tIi2nSJDz1dtZuHGnu/KHbW7fZldOBshceqIO2td6nEelw==" spinCount="100000" sheet="1" objects="1" scenarios="1" formatColumns="0" formatRows="0" autoFilter="0"/>
  <autoFilter ref="C83:K161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6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5" t="s">
        <v>78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133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1" t="str">
        <f>'Rekapitulace stavby'!K6</f>
        <v>Bratřejovka, km 3,190-6,271, oprava stupňů a opevnění toku</v>
      </c>
      <c r="F7" s="282"/>
      <c r="G7" s="282"/>
      <c r="H7" s="282"/>
      <c r="L7" s="18"/>
    </row>
    <row r="8" spans="2:46" s="1" customFormat="1" ht="12" customHeight="1">
      <c r="B8" s="36"/>
      <c r="D8" s="100" t="s">
        <v>134</v>
      </c>
      <c r="I8" s="101"/>
      <c r="L8" s="36"/>
    </row>
    <row r="9" spans="2:46" s="1" customFormat="1" ht="36.950000000000003" customHeight="1">
      <c r="B9" s="36"/>
      <c r="E9" s="283" t="s">
        <v>135</v>
      </c>
      <c r="F9" s="284"/>
      <c r="G9" s="284"/>
      <c r="H9" s="284"/>
      <c r="I9" s="101"/>
      <c r="L9" s="36"/>
    </row>
    <row r="10" spans="2:46" s="1" customFormat="1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7. 12. 2018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5" t="str">
        <f>'Rekapitulace stavby'!E14</f>
        <v>Vyplň údaj</v>
      </c>
      <c r="F18" s="286"/>
      <c r="G18" s="286"/>
      <c r="H18" s="286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32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33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34</v>
      </c>
      <c r="I26" s="101"/>
      <c r="L26" s="36"/>
    </row>
    <row r="27" spans="2:12" s="6" customFormat="1" ht="16.5" customHeight="1">
      <c r="B27" s="104"/>
      <c r="E27" s="287" t="s">
        <v>1</v>
      </c>
      <c r="F27" s="287"/>
      <c r="G27" s="287"/>
      <c r="H27" s="287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35</v>
      </c>
      <c r="I30" s="101"/>
      <c r="J30" s="108">
        <f>ROUND(J85,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37</v>
      </c>
      <c r="I32" s="110" t="s">
        <v>36</v>
      </c>
      <c r="J32" s="109" t="s">
        <v>38</v>
      </c>
      <c r="L32" s="36"/>
    </row>
    <row r="33" spans="2:12" s="1" customFormat="1" ht="14.45" customHeight="1">
      <c r="B33" s="36"/>
      <c r="D33" s="100" t="s">
        <v>39</v>
      </c>
      <c r="E33" s="100" t="s">
        <v>40</v>
      </c>
      <c r="F33" s="111">
        <f>ROUND((SUM(BE85:BE175)),  2)</f>
        <v>0</v>
      </c>
      <c r="I33" s="112">
        <v>0.21</v>
      </c>
      <c r="J33" s="111">
        <f>ROUND(((SUM(BE85:BE175))*I33),  2)</f>
        <v>0</v>
      </c>
      <c r="L33" s="36"/>
    </row>
    <row r="34" spans="2:12" s="1" customFormat="1" ht="14.45" customHeight="1">
      <c r="B34" s="36"/>
      <c r="E34" s="100" t="s">
        <v>41</v>
      </c>
      <c r="F34" s="111">
        <f>ROUND((SUM(BF85:BF175)),  2)</f>
        <v>0</v>
      </c>
      <c r="I34" s="112">
        <v>0.15</v>
      </c>
      <c r="J34" s="111">
        <f>ROUND(((SUM(BF85:BF175))*I34),  2)</f>
        <v>0</v>
      </c>
      <c r="L34" s="36"/>
    </row>
    <row r="35" spans="2:12" s="1" customFormat="1" ht="14.45" hidden="1" customHeight="1">
      <c r="B35" s="36"/>
      <c r="E35" s="100" t="s">
        <v>42</v>
      </c>
      <c r="F35" s="111">
        <f>ROUND((SUM(BG85:BG175)),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43</v>
      </c>
      <c r="F36" s="111">
        <f>ROUND((SUM(BH85:BH175)),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44</v>
      </c>
      <c r="F37" s="111">
        <f>ROUND((SUM(BI85:BI175)),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45</v>
      </c>
      <c r="E39" s="115"/>
      <c r="F39" s="115"/>
      <c r="G39" s="116" t="s">
        <v>46</v>
      </c>
      <c r="H39" s="117" t="s">
        <v>47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136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79" t="str">
        <f>E7</f>
        <v>Bratřejovka, km 3,190-6,271, oprava stupňů a opevnění toku</v>
      </c>
      <c r="F48" s="280"/>
      <c r="G48" s="280"/>
      <c r="H48" s="280"/>
      <c r="I48" s="101"/>
      <c r="J48" s="33"/>
      <c r="K48" s="33"/>
      <c r="L48" s="36"/>
    </row>
    <row r="49" spans="2:47" s="1" customFormat="1" ht="12" customHeight="1">
      <c r="B49" s="32"/>
      <c r="C49" s="27" t="s">
        <v>134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62" t="str">
        <f>E9</f>
        <v>01 - Stupeň 1</v>
      </c>
      <c r="F50" s="261"/>
      <c r="G50" s="261"/>
      <c r="H50" s="26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7. 12. 2018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Povodí Moravy, s.p.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32</v>
      </c>
      <c r="J55" s="30" t="str">
        <f>E24</f>
        <v>Agroprojekt PSO, s.r.o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137</v>
      </c>
      <c r="D57" s="128"/>
      <c r="E57" s="128"/>
      <c r="F57" s="128"/>
      <c r="G57" s="128"/>
      <c r="H57" s="128"/>
      <c r="I57" s="129"/>
      <c r="J57" s="130" t="s">
        <v>138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139</v>
      </c>
      <c r="D59" s="33"/>
      <c r="E59" s="33"/>
      <c r="F59" s="33"/>
      <c r="G59" s="33"/>
      <c r="H59" s="33"/>
      <c r="I59" s="101"/>
      <c r="J59" s="71">
        <f>J85</f>
        <v>0</v>
      </c>
      <c r="K59" s="33"/>
      <c r="L59" s="36"/>
      <c r="AU59" s="15" t="s">
        <v>140</v>
      </c>
    </row>
    <row r="60" spans="2:47" s="7" customFormat="1" ht="24.95" customHeight="1">
      <c r="B60" s="132"/>
      <c r="C60" s="133"/>
      <c r="D60" s="134" t="s">
        <v>141</v>
      </c>
      <c r="E60" s="135"/>
      <c r="F60" s="135"/>
      <c r="G60" s="135"/>
      <c r="H60" s="135"/>
      <c r="I60" s="136"/>
      <c r="J60" s="137">
        <f>J86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142</v>
      </c>
      <c r="E61" s="142"/>
      <c r="F61" s="142"/>
      <c r="G61" s="142"/>
      <c r="H61" s="142"/>
      <c r="I61" s="143"/>
      <c r="J61" s="144">
        <f>J87</f>
        <v>0</v>
      </c>
      <c r="K61" s="140"/>
      <c r="L61" s="145"/>
    </row>
    <row r="62" spans="2:47" s="8" customFormat="1" ht="14.85" customHeight="1">
      <c r="B62" s="139"/>
      <c r="C62" s="140"/>
      <c r="D62" s="141" t="s">
        <v>143</v>
      </c>
      <c r="E62" s="142"/>
      <c r="F62" s="142"/>
      <c r="G62" s="142"/>
      <c r="H62" s="142"/>
      <c r="I62" s="143"/>
      <c r="J62" s="144">
        <f>J112</f>
        <v>0</v>
      </c>
      <c r="K62" s="140"/>
      <c r="L62" s="145"/>
    </row>
    <row r="63" spans="2:47" s="8" customFormat="1" ht="14.85" customHeight="1">
      <c r="B63" s="139"/>
      <c r="C63" s="140"/>
      <c r="D63" s="141" t="s">
        <v>144</v>
      </c>
      <c r="E63" s="142"/>
      <c r="F63" s="142"/>
      <c r="G63" s="142"/>
      <c r="H63" s="142"/>
      <c r="I63" s="143"/>
      <c r="J63" s="144">
        <f>J126</f>
        <v>0</v>
      </c>
      <c r="K63" s="140"/>
      <c r="L63" s="145"/>
    </row>
    <row r="64" spans="2:47" s="8" customFormat="1" ht="21.75" customHeight="1">
      <c r="B64" s="139"/>
      <c r="C64" s="140"/>
      <c r="D64" s="141" t="s">
        <v>145</v>
      </c>
      <c r="E64" s="142"/>
      <c r="F64" s="142"/>
      <c r="G64" s="142"/>
      <c r="H64" s="142"/>
      <c r="I64" s="143"/>
      <c r="J64" s="144">
        <f>J153</f>
        <v>0</v>
      </c>
      <c r="K64" s="140"/>
      <c r="L64" s="145"/>
    </row>
    <row r="65" spans="2:12" s="8" customFormat="1" ht="19.899999999999999" customHeight="1">
      <c r="B65" s="139"/>
      <c r="C65" s="140"/>
      <c r="D65" s="141" t="s">
        <v>146</v>
      </c>
      <c r="E65" s="142"/>
      <c r="F65" s="142"/>
      <c r="G65" s="142"/>
      <c r="H65" s="142"/>
      <c r="I65" s="143"/>
      <c r="J65" s="144">
        <f>J167</f>
        <v>0</v>
      </c>
      <c r="K65" s="140"/>
      <c r="L65" s="145"/>
    </row>
    <row r="66" spans="2:12" s="1" customFormat="1" ht="21.75" customHeight="1">
      <c r="B66" s="32"/>
      <c r="C66" s="33"/>
      <c r="D66" s="33"/>
      <c r="E66" s="33"/>
      <c r="F66" s="33"/>
      <c r="G66" s="33"/>
      <c r="H66" s="33"/>
      <c r="I66" s="101"/>
      <c r="J66" s="33"/>
      <c r="K66" s="33"/>
      <c r="L66" s="36"/>
    </row>
    <row r="67" spans="2:12" s="1" customFormat="1" ht="6.95" customHeight="1">
      <c r="B67" s="44"/>
      <c r="C67" s="45"/>
      <c r="D67" s="45"/>
      <c r="E67" s="45"/>
      <c r="F67" s="45"/>
      <c r="G67" s="45"/>
      <c r="H67" s="45"/>
      <c r="I67" s="123"/>
      <c r="J67" s="45"/>
      <c r="K67" s="45"/>
      <c r="L67" s="36"/>
    </row>
    <row r="71" spans="2:12" s="1" customFormat="1" ht="6.95" customHeight="1">
      <c r="B71" s="46"/>
      <c r="C71" s="47"/>
      <c r="D71" s="47"/>
      <c r="E71" s="47"/>
      <c r="F71" s="47"/>
      <c r="G71" s="47"/>
      <c r="H71" s="47"/>
      <c r="I71" s="126"/>
      <c r="J71" s="47"/>
      <c r="K71" s="47"/>
      <c r="L71" s="36"/>
    </row>
    <row r="72" spans="2:12" s="1" customFormat="1" ht="24.95" customHeight="1">
      <c r="B72" s="32"/>
      <c r="C72" s="21" t="s">
        <v>147</v>
      </c>
      <c r="D72" s="33"/>
      <c r="E72" s="33"/>
      <c r="F72" s="33"/>
      <c r="G72" s="33"/>
      <c r="H72" s="33"/>
      <c r="I72" s="101"/>
      <c r="J72" s="33"/>
      <c r="K72" s="33"/>
      <c r="L72" s="36"/>
    </row>
    <row r="73" spans="2:12" s="1" customFormat="1" ht="6.95" customHeight="1">
      <c r="B73" s="32"/>
      <c r="C73" s="33"/>
      <c r="D73" s="33"/>
      <c r="E73" s="33"/>
      <c r="F73" s="33"/>
      <c r="G73" s="33"/>
      <c r="H73" s="33"/>
      <c r="I73" s="101"/>
      <c r="J73" s="33"/>
      <c r="K73" s="33"/>
      <c r="L73" s="36"/>
    </row>
    <row r="74" spans="2:12" s="1" customFormat="1" ht="12" customHeight="1">
      <c r="B74" s="32"/>
      <c r="C74" s="27" t="s">
        <v>16</v>
      </c>
      <c r="D74" s="33"/>
      <c r="E74" s="33"/>
      <c r="F74" s="33"/>
      <c r="G74" s="33"/>
      <c r="H74" s="33"/>
      <c r="I74" s="101"/>
      <c r="J74" s="33"/>
      <c r="K74" s="33"/>
      <c r="L74" s="36"/>
    </row>
    <row r="75" spans="2:12" s="1" customFormat="1" ht="16.5" customHeight="1">
      <c r="B75" s="32"/>
      <c r="C75" s="33"/>
      <c r="D75" s="33"/>
      <c r="E75" s="279" t="str">
        <f>E7</f>
        <v>Bratřejovka, km 3,190-6,271, oprava stupňů a opevnění toku</v>
      </c>
      <c r="F75" s="280"/>
      <c r="G75" s="280"/>
      <c r="H75" s="280"/>
      <c r="I75" s="101"/>
      <c r="J75" s="33"/>
      <c r="K75" s="33"/>
      <c r="L75" s="36"/>
    </row>
    <row r="76" spans="2:12" s="1" customFormat="1" ht="12" customHeight="1">
      <c r="B76" s="32"/>
      <c r="C76" s="27" t="s">
        <v>134</v>
      </c>
      <c r="D76" s="33"/>
      <c r="E76" s="33"/>
      <c r="F76" s="33"/>
      <c r="G76" s="33"/>
      <c r="H76" s="33"/>
      <c r="I76" s="101"/>
      <c r="J76" s="33"/>
      <c r="K76" s="33"/>
      <c r="L76" s="36"/>
    </row>
    <row r="77" spans="2:12" s="1" customFormat="1" ht="16.5" customHeight="1">
      <c r="B77" s="32"/>
      <c r="C77" s="33"/>
      <c r="D77" s="33"/>
      <c r="E77" s="262" t="str">
        <f>E9</f>
        <v>01 - Stupeň 1</v>
      </c>
      <c r="F77" s="261"/>
      <c r="G77" s="261"/>
      <c r="H77" s="261"/>
      <c r="I77" s="101"/>
      <c r="J77" s="33"/>
      <c r="K77" s="33"/>
      <c r="L77" s="36"/>
    </row>
    <row r="78" spans="2:12" s="1" customFormat="1" ht="6.95" customHeight="1">
      <c r="B78" s="32"/>
      <c r="C78" s="33"/>
      <c r="D78" s="33"/>
      <c r="E78" s="33"/>
      <c r="F78" s="33"/>
      <c r="G78" s="33"/>
      <c r="H78" s="33"/>
      <c r="I78" s="101"/>
      <c r="J78" s="33"/>
      <c r="K78" s="33"/>
      <c r="L78" s="36"/>
    </row>
    <row r="79" spans="2:12" s="1" customFormat="1" ht="12" customHeight="1">
      <c r="B79" s="32"/>
      <c r="C79" s="27" t="s">
        <v>20</v>
      </c>
      <c r="D79" s="33"/>
      <c r="E79" s="33"/>
      <c r="F79" s="25" t="str">
        <f>F12</f>
        <v xml:space="preserve"> </v>
      </c>
      <c r="G79" s="33"/>
      <c r="H79" s="33"/>
      <c r="I79" s="102" t="s">
        <v>22</v>
      </c>
      <c r="J79" s="53" t="str">
        <f>IF(J12="","",J12)</f>
        <v>7. 12. 2018</v>
      </c>
      <c r="K79" s="33"/>
      <c r="L79" s="36"/>
    </row>
    <row r="80" spans="2:12" s="1" customFormat="1" ht="6.95" customHeight="1">
      <c r="B80" s="32"/>
      <c r="C80" s="33"/>
      <c r="D80" s="33"/>
      <c r="E80" s="33"/>
      <c r="F80" s="33"/>
      <c r="G80" s="33"/>
      <c r="H80" s="33"/>
      <c r="I80" s="101"/>
      <c r="J80" s="33"/>
      <c r="K80" s="33"/>
      <c r="L80" s="36"/>
    </row>
    <row r="81" spans="2:65" s="1" customFormat="1" ht="13.7" customHeight="1">
      <c r="B81" s="32"/>
      <c r="C81" s="27" t="s">
        <v>24</v>
      </c>
      <c r="D81" s="33"/>
      <c r="E81" s="33"/>
      <c r="F81" s="25" t="str">
        <f>E15</f>
        <v>Povodí Moravy, s.p.</v>
      </c>
      <c r="G81" s="33"/>
      <c r="H81" s="33"/>
      <c r="I81" s="102" t="s">
        <v>30</v>
      </c>
      <c r="J81" s="30" t="str">
        <f>E21</f>
        <v xml:space="preserve"> </v>
      </c>
      <c r="K81" s="33"/>
      <c r="L81" s="36"/>
    </row>
    <row r="82" spans="2:65" s="1" customFormat="1" ht="13.7" customHeight="1">
      <c r="B82" s="32"/>
      <c r="C82" s="27" t="s">
        <v>28</v>
      </c>
      <c r="D82" s="33"/>
      <c r="E82" s="33"/>
      <c r="F82" s="25" t="str">
        <f>IF(E18="","",E18)</f>
        <v>Vyplň údaj</v>
      </c>
      <c r="G82" s="33"/>
      <c r="H82" s="33"/>
      <c r="I82" s="102" t="s">
        <v>32</v>
      </c>
      <c r="J82" s="30" t="str">
        <f>E24</f>
        <v>Agroprojekt PSO, s.r.o</v>
      </c>
      <c r="K82" s="33"/>
      <c r="L82" s="36"/>
    </row>
    <row r="83" spans="2:65" s="1" customFormat="1" ht="10.35" customHeight="1">
      <c r="B83" s="32"/>
      <c r="C83" s="33"/>
      <c r="D83" s="33"/>
      <c r="E83" s="33"/>
      <c r="F83" s="33"/>
      <c r="G83" s="33"/>
      <c r="H83" s="33"/>
      <c r="I83" s="101"/>
      <c r="J83" s="33"/>
      <c r="K83" s="33"/>
      <c r="L83" s="36"/>
    </row>
    <row r="84" spans="2:65" s="9" customFormat="1" ht="29.25" customHeight="1">
      <c r="B84" s="146"/>
      <c r="C84" s="147" t="s">
        <v>148</v>
      </c>
      <c r="D84" s="148" t="s">
        <v>54</v>
      </c>
      <c r="E84" s="148" t="s">
        <v>50</v>
      </c>
      <c r="F84" s="148" t="s">
        <v>51</v>
      </c>
      <c r="G84" s="148" t="s">
        <v>149</v>
      </c>
      <c r="H84" s="148" t="s">
        <v>150</v>
      </c>
      <c r="I84" s="149" t="s">
        <v>151</v>
      </c>
      <c r="J84" s="150" t="s">
        <v>138</v>
      </c>
      <c r="K84" s="151" t="s">
        <v>152</v>
      </c>
      <c r="L84" s="152"/>
      <c r="M84" s="62" t="s">
        <v>1</v>
      </c>
      <c r="N84" s="63" t="s">
        <v>39</v>
      </c>
      <c r="O84" s="63" t="s">
        <v>153</v>
      </c>
      <c r="P84" s="63" t="s">
        <v>154</v>
      </c>
      <c r="Q84" s="63" t="s">
        <v>155</v>
      </c>
      <c r="R84" s="63" t="s">
        <v>156</v>
      </c>
      <c r="S84" s="63" t="s">
        <v>157</v>
      </c>
      <c r="T84" s="64" t="s">
        <v>158</v>
      </c>
    </row>
    <row r="85" spans="2:65" s="1" customFormat="1" ht="22.9" customHeight="1">
      <c r="B85" s="32"/>
      <c r="C85" s="69" t="s">
        <v>159</v>
      </c>
      <c r="D85" s="33"/>
      <c r="E85" s="33"/>
      <c r="F85" s="33"/>
      <c r="G85" s="33"/>
      <c r="H85" s="33"/>
      <c r="I85" s="101"/>
      <c r="J85" s="153">
        <f>BK85</f>
        <v>0</v>
      </c>
      <c r="K85" s="33"/>
      <c r="L85" s="36"/>
      <c r="M85" s="65"/>
      <c r="N85" s="66"/>
      <c r="O85" s="66"/>
      <c r="P85" s="154">
        <f>P86</f>
        <v>0</v>
      </c>
      <c r="Q85" s="66"/>
      <c r="R85" s="154">
        <f>R86</f>
        <v>165.71265199999999</v>
      </c>
      <c r="S85" s="66"/>
      <c r="T85" s="155">
        <f>T86</f>
        <v>0</v>
      </c>
      <c r="AT85" s="15" t="s">
        <v>68</v>
      </c>
      <c r="AU85" s="15" t="s">
        <v>140</v>
      </c>
      <c r="BK85" s="156">
        <f>BK86</f>
        <v>0</v>
      </c>
    </row>
    <row r="86" spans="2:65" s="10" customFormat="1" ht="25.9" customHeight="1">
      <c r="B86" s="157"/>
      <c r="C86" s="158"/>
      <c r="D86" s="159" t="s">
        <v>68</v>
      </c>
      <c r="E86" s="160" t="s">
        <v>160</v>
      </c>
      <c r="F86" s="160" t="s">
        <v>161</v>
      </c>
      <c r="G86" s="158"/>
      <c r="H86" s="158"/>
      <c r="I86" s="161"/>
      <c r="J86" s="162">
        <f>BK86</f>
        <v>0</v>
      </c>
      <c r="K86" s="158"/>
      <c r="L86" s="163"/>
      <c r="M86" s="164"/>
      <c r="N86" s="165"/>
      <c r="O86" s="165"/>
      <c r="P86" s="166">
        <f>P87+P167</f>
        <v>0</v>
      </c>
      <c r="Q86" s="165"/>
      <c r="R86" s="166">
        <f>R87+R167</f>
        <v>165.71265199999999</v>
      </c>
      <c r="S86" s="165"/>
      <c r="T86" s="167">
        <f>T87+T167</f>
        <v>0</v>
      </c>
      <c r="AR86" s="168" t="s">
        <v>77</v>
      </c>
      <c r="AT86" s="169" t="s">
        <v>68</v>
      </c>
      <c r="AU86" s="169" t="s">
        <v>69</v>
      </c>
      <c r="AY86" s="168" t="s">
        <v>162</v>
      </c>
      <c r="BK86" s="170">
        <f>BK87+BK167</f>
        <v>0</v>
      </c>
    </row>
    <row r="87" spans="2:65" s="10" customFormat="1" ht="22.9" customHeight="1">
      <c r="B87" s="157"/>
      <c r="C87" s="158"/>
      <c r="D87" s="159" t="s">
        <v>68</v>
      </c>
      <c r="E87" s="171" t="s">
        <v>77</v>
      </c>
      <c r="F87" s="171" t="s">
        <v>163</v>
      </c>
      <c r="G87" s="158"/>
      <c r="H87" s="158"/>
      <c r="I87" s="161"/>
      <c r="J87" s="172">
        <f>BK87</f>
        <v>0</v>
      </c>
      <c r="K87" s="158"/>
      <c r="L87" s="163"/>
      <c r="M87" s="164"/>
      <c r="N87" s="165"/>
      <c r="O87" s="165"/>
      <c r="P87" s="166">
        <f>P88+SUM(P89:P112)+P126</f>
        <v>0</v>
      </c>
      <c r="Q87" s="165"/>
      <c r="R87" s="166">
        <f>R88+SUM(R89:R112)+R126</f>
        <v>121.16865199999999</v>
      </c>
      <c r="S87" s="165"/>
      <c r="T87" s="167">
        <f>T88+SUM(T89:T112)+T126</f>
        <v>0</v>
      </c>
      <c r="AR87" s="168" t="s">
        <v>77</v>
      </c>
      <c r="AT87" s="169" t="s">
        <v>68</v>
      </c>
      <c r="AU87" s="169" t="s">
        <v>77</v>
      </c>
      <c r="AY87" s="168" t="s">
        <v>162</v>
      </c>
      <c r="BK87" s="170">
        <f>BK88+SUM(BK89:BK112)+BK126</f>
        <v>0</v>
      </c>
    </row>
    <row r="88" spans="2:65" s="1" customFormat="1" ht="16.5" customHeight="1">
      <c r="B88" s="32"/>
      <c r="C88" s="173" t="s">
        <v>77</v>
      </c>
      <c r="D88" s="173" t="s">
        <v>164</v>
      </c>
      <c r="E88" s="174" t="s">
        <v>165</v>
      </c>
      <c r="F88" s="175" t="s">
        <v>166</v>
      </c>
      <c r="G88" s="176" t="s">
        <v>167</v>
      </c>
      <c r="H88" s="177">
        <v>10</v>
      </c>
      <c r="I88" s="178"/>
      <c r="J88" s="179">
        <f>ROUND(I88*H88,2)</f>
        <v>0</v>
      </c>
      <c r="K88" s="175" t="s">
        <v>168</v>
      </c>
      <c r="L88" s="36"/>
      <c r="M88" s="180" t="s">
        <v>1</v>
      </c>
      <c r="N88" s="181" t="s">
        <v>40</v>
      </c>
      <c r="O88" s="58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AR88" s="15" t="s">
        <v>169</v>
      </c>
      <c r="AT88" s="15" t="s">
        <v>164</v>
      </c>
      <c r="AU88" s="15" t="s">
        <v>79</v>
      </c>
      <c r="AY88" s="15" t="s">
        <v>162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5" t="s">
        <v>77</v>
      </c>
      <c r="BK88" s="184">
        <f>ROUND(I88*H88,2)</f>
        <v>0</v>
      </c>
      <c r="BL88" s="15" t="s">
        <v>169</v>
      </c>
      <c r="BM88" s="15" t="s">
        <v>170</v>
      </c>
    </row>
    <row r="89" spans="2:65" s="1" customFormat="1">
      <c r="B89" s="32"/>
      <c r="C89" s="33"/>
      <c r="D89" s="185" t="s">
        <v>171</v>
      </c>
      <c r="E89" s="33"/>
      <c r="F89" s="186" t="s">
        <v>172</v>
      </c>
      <c r="G89" s="33"/>
      <c r="H89" s="33"/>
      <c r="I89" s="101"/>
      <c r="J89" s="33"/>
      <c r="K89" s="33"/>
      <c r="L89" s="36"/>
      <c r="M89" s="187"/>
      <c r="N89" s="58"/>
      <c r="O89" s="58"/>
      <c r="P89" s="58"/>
      <c r="Q89" s="58"/>
      <c r="R89" s="58"/>
      <c r="S89" s="58"/>
      <c r="T89" s="59"/>
      <c r="AT89" s="15" t="s">
        <v>171</v>
      </c>
      <c r="AU89" s="15" t="s">
        <v>79</v>
      </c>
    </row>
    <row r="90" spans="2:65" s="1" customFormat="1" ht="16.5" customHeight="1">
      <c r="B90" s="32"/>
      <c r="C90" s="173" t="s">
        <v>79</v>
      </c>
      <c r="D90" s="173" t="s">
        <v>164</v>
      </c>
      <c r="E90" s="174" t="s">
        <v>173</v>
      </c>
      <c r="F90" s="175" t="s">
        <v>174</v>
      </c>
      <c r="G90" s="176" t="s">
        <v>167</v>
      </c>
      <c r="H90" s="177">
        <v>10</v>
      </c>
      <c r="I90" s="178"/>
      <c r="J90" s="179">
        <f>ROUND(I90*H90,2)</f>
        <v>0</v>
      </c>
      <c r="K90" s="175" t="s">
        <v>1</v>
      </c>
      <c r="L90" s="36"/>
      <c r="M90" s="180" t="s">
        <v>1</v>
      </c>
      <c r="N90" s="181" t="s">
        <v>40</v>
      </c>
      <c r="O90" s="58"/>
      <c r="P90" s="182">
        <f>O90*H90</f>
        <v>0</v>
      </c>
      <c r="Q90" s="182">
        <v>1.8000000000000001E-4</v>
      </c>
      <c r="R90" s="182">
        <f>Q90*H90</f>
        <v>1.8000000000000002E-3</v>
      </c>
      <c r="S90" s="182">
        <v>0</v>
      </c>
      <c r="T90" s="183">
        <f>S90*H90</f>
        <v>0</v>
      </c>
      <c r="AR90" s="15" t="s">
        <v>169</v>
      </c>
      <c r="AT90" s="15" t="s">
        <v>164</v>
      </c>
      <c r="AU90" s="15" t="s">
        <v>79</v>
      </c>
      <c r="AY90" s="15" t="s">
        <v>162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5" t="s">
        <v>77</v>
      </c>
      <c r="BK90" s="184">
        <f>ROUND(I90*H90,2)</f>
        <v>0</v>
      </c>
      <c r="BL90" s="15" t="s">
        <v>169</v>
      </c>
      <c r="BM90" s="15" t="s">
        <v>175</v>
      </c>
    </row>
    <row r="91" spans="2:65" s="1" customFormat="1">
      <c r="B91" s="32"/>
      <c r="C91" s="33"/>
      <c r="D91" s="185" t="s">
        <v>171</v>
      </c>
      <c r="E91" s="33"/>
      <c r="F91" s="186" t="s">
        <v>176</v>
      </c>
      <c r="G91" s="33"/>
      <c r="H91" s="33"/>
      <c r="I91" s="101"/>
      <c r="J91" s="33"/>
      <c r="K91" s="33"/>
      <c r="L91" s="36"/>
      <c r="M91" s="187"/>
      <c r="N91" s="58"/>
      <c r="O91" s="58"/>
      <c r="P91" s="58"/>
      <c r="Q91" s="58"/>
      <c r="R91" s="58"/>
      <c r="S91" s="58"/>
      <c r="T91" s="59"/>
      <c r="AT91" s="15" t="s">
        <v>171</v>
      </c>
      <c r="AU91" s="15" t="s">
        <v>79</v>
      </c>
    </row>
    <row r="92" spans="2:65" s="1" customFormat="1" ht="16.5" customHeight="1">
      <c r="B92" s="32"/>
      <c r="C92" s="173" t="s">
        <v>177</v>
      </c>
      <c r="D92" s="173" t="s">
        <v>164</v>
      </c>
      <c r="E92" s="174" t="s">
        <v>178</v>
      </c>
      <c r="F92" s="175" t="s">
        <v>179</v>
      </c>
      <c r="G92" s="176" t="s">
        <v>180</v>
      </c>
      <c r="H92" s="177">
        <v>2</v>
      </c>
      <c r="I92" s="178"/>
      <c r="J92" s="179">
        <f>ROUND(I92*H92,2)</f>
        <v>0</v>
      </c>
      <c r="K92" s="175" t="s">
        <v>168</v>
      </c>
      <c r="L92" s="36"/>
      <c r="M92" s="180" t="s">
        <v>1</v>
      </c>
      <c r="N92" s="181" t="s">
        <v>40</v>
      </c>
      <c r="O92" s="58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AR92" s="15" t="s">
        <v>169</v>
      </c>
      <c r="AT92" s="15" t="s">
        <v>164</v>
      </c>
      <c r="AU92" s="15" t="s">
        <v>79</v>
      </c>
      <c r="AY92" s="15" t="s">
        <v>162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5" t="s">
        <v>77</v>
      </c>
      <c r="BK92" s="184">
        <f>ROUND(I92*H92,2)</f>
        <v>0</v>
      </c>
      <c r="BL92" s="15" t="s">
        <v>169</v>
      </c>
      <c r="BM92" s="15" t="s">
        <v>181</v>
      </c>
    </row>
    <row r="93" spans="2:65" s="1" customFormat="1">
      <c r="B93" s="32"/>
      <c r="C93" s="33"/>
      <c r="D93" s="185" t="s">
        <v>171</v>
      </c>
      <c r="E93" s="33"/>
      <c r="F93" s="186" t="s">
        <v>182</v>
      </c>
      <c r="G93" s="33"/>
      <c r="H93" s="33"/>
      <c r="I93" s="101"/>
      <c r="J93" s="33"/>
      <c r="K93" s="33"/>
      <c r="L93" s="36"/>
      <c r="M93" s="187"/>
      <c r="N93" s="58"/>
      <c r="O93" s="58"/>
      <c r="P93" s="58"/>
      <c r="Q93" s="58"/>
      <c r="R93" s="58"/>
      <c r="S93" s="58"/>
      <c r="T93" s="59"/>
      <c r="AT93" s="15" t="s">
        <v>171</v>
      </c>
      <c r="AU93" s="15" t="s">
        <v>79</v>
      </c>
    </row>
    <row r="94" spans="2:65" s="1" customFormat="1" ht="16.5" customHeight="1">
      <c r="B94" s="32"/>
      <c r="C94" s="173" t="s">
        <v>169</v>
      </c>
      <c r="D94" s="173" t="s">
        <v>164</v>
      </c>
      <c r="E94" s="174" t="s">
        <v>183</v>
      </c>
      <c r="F94" s="175" t="s">
        <v>184</v>
      </c>
      <c r="G94" s="176" t="s">
        <v>180</v>
      </c>
      <c r="H94" s="177">
        <v>2</v>
      </c>
      <c r="I94" s="178"/>
      <c r="J94" s="179">
        <f>ROUND(I94*H94,2)</f>
        <v>0</v>
      </c>
      <c r="K94" s="175" t="s">
        <v>168</v>
      </c>
      <c r="L94" s="36"/>
      <c r="M94" s="180" t="s">
        <v>1</v>
      </c>
      <c r="N94" s="181" t="s">
        <v>40</v>
      </c>
      <c r="O94" s="58"/>
      <c r="P94" s="182">
        <f>O94*H94</f>
        <v>0</v>
      </c>
      <c r="Q94" s="182">
        <v>5.0000000000000002E-5</v>
      </c>
      <c r="R94" s="182">
        <f>Q94*H94</f>
        <v>1E-4</v>
      </c>
      <c r="S94" s="182">
        <v>0</v>
      </c>
      <c r="T94" s="183">
        <f>S94*H94</f>
        <v>0</v>
      </c>
      <c r="AR94" s="15" t="s">
        <v>169</v>
      </c>
      <c r="AT94" s="15" t="s">
        <v>164</v>
      </c>
      <c r="AU94" s="15" t="s">
        <v>79</v>
      </c>
      <c r="AY94" s="15" t="s">
        <v>162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5" t="s">
        <v>77</v>
      </c>
      <c r="BK94" s="184">
        <f>ROUND(I94*H94,2)</f>
        <v>0</v>
      </c>
      <c r="BL94" s="15" t="s">
        <v>169</v>
      </c>
      <c r="BM94" s="15" t="s">
        <v>185</v>
      </c>
    </row>
    <row r="95" spans="2:65" s="1" customFormat="1">
      <c r="B95" s="32"/>
      <c r="C95" s="33"/>
      <c r="D95" s="185" t="s">
        <v>171</v>
      </c>
      <c r="E95" s="33"/>
      <c r="F95" s="186" t="s">
        <v>186</v>
      </c>
      <c r="G95" s="33"/>
      <c r="H95" s="33"/>
      <c r="I95" s="101"/>
      <c r="J95" s="33"/>
      <c r="K95" s="33"/>
      <c r="L95" s="36"/>
      <c r="M95" s="187"/>
      <c r="N95" s="58"/>
      <c r="O95" s="58"/>
      <c r="P95" s="58"/>
      <c r="Q95" s="58"/>
      <c r="R95" s="58"/>
      <c r="S95" s="58"/>
      <c r="T95" s="59"/>
      <c r="AT95" s="15" t="s">
        <v>171</v>
      </c>
      <c r="AU95" s="15" t="s">
        <v>79</v>
      </c>
    </row>
    <row r="96" spans="2:65" s="1" customFormat="1" ht="16.5" customHeight="1">
      <c r="B96" s="32"/>
      <c r="C96" s="173" t="s">
        <v>187</v>
      </c>
      <c r="D96" s="173" t="s">
        <v>164</v>
      </c>
      <c r="E96" s="174" t="s">
        <v>188</v>
      </c>
      <c r="F96" s="175" t="s">
        <v>189</v>
      </c>
      <c r="G96" s="176" t="s">
        <v>180</v>
      </c>
      <c r="H96" s="177">
        <v>1</v>
      </c>
      <c r="I96" s="178"/>
      <c r="J96" s="179">
        <f>ROUND(I96*H96,2)</f>
        <v>0</v>
      </c>
      <c r="K96" s="175" t="s">
        <v>168</v>
      </c>
      <c r="L96" s="36"/>
      <c r="M96" s="180" t="s">
        <v>1</v>
      </c>
      <c r="N96" s="181" t="s">
        <v>40</v>
      </c>
      <c r="O96" s="58"/>
      <c r="P96" s="182">
        <f>O96*H96</f>
        <v>0</v>
      </c>
      <c r="Q96" s="182">
        <v>9.0000000000000006E-5</v>
      </c>
      <c r="R96" s="182">
        <f>Q96*H96</f>
        <v>9.0000000000000006E-5</v>
      </c>
      <c r="S96" s="182">
        <v>0</v>
      </c>
      <c r="T96" s="183">
        <f>S96*H96</f>
        <v>0</v>
      </c>
      <c r="AR96" s="15" t="s">
        <v>169</v>
      </c>
      <c r="AT96" s="15" t="s">
        <v>164</v>
      </c>
      <c r="AU96" s="15" t="s">
        <v>79</v>
      </c>
      <c r="AY96" s="15" t="s">
        <v>162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5" t="s">
        <v>77</v>
      </c>
      <c r="BK96" s="184">
        <f>ROUND(I96*H96,2)</f>
        <v>0</v>
      </c>
      <c r="BL96" s="15" t="s">
        <v>169</v>
      </c>
      <c r="BM96" s="15" t="s">
        <v>190</v>
      </c>
    </row>
    <row r="97" spans="2:65" s="1" customFormat="1">
      <c r="B97" s="32"/>
      <c r="C97" s="33"/>
      <c r="D97" s="185" t="s">
        <v>171</v>
      </c>
      <c r="E97" s="33"/>
      <c r="F97" s="186" t="s">
        <v>191</v>
      </c>
      <c r="G97" s="33"/>
      <c r="H97" s="33"/>
      <c r="I97" s="101"/>
      <c r="J97" s="33"/>
      <c r="K97" s="33"/>
      <c r="L97" s="36"/>
      <c r="M97" s="187"/>
      <c r="N97" s="58"/>
      <c r="O97" s="58"/>
      <c r="P97" s="58"/>
      <c r="Q97" s="58"/>
      <c r="R97" s="58"/>
      <c r="S97" s="58"/>
      <c r="T97" s="59"/>
      <c r="AT97" s="15" t="s">
        <v>171</v>
      </c>
      <c r="AU97" s="15" t="s">
        <v>79</v>
      </c>
    </row>
    <row r="98" spans="2:65" s="1" customFormat="1" ht="16.5" customHeight="1">
      <c r="B98" s="32"/>
      <c r="C98" s="173" t="s">
        <v>192</v>
      </c>
      <c r="D98" s="173" t="s">
        <v>164</v>
      </c>
      <c r="E98" s="174" t="s">
        <v>193</v>
      </c>
      <c r="F98" s="175" t="s">
        <v>194</v>
      </c>
      <c r="G98" s="176" t="s">
        <v>180</v>
      </c>
      <c r="H98" s="177">
        <v>2</v>
      </c>
      <c r="I98" s="178"/>
      <c r="J98" s="179">
        <f>ROUND(I98*H98,2)</f>
        <v>0</v>
      </c>
      <c r="K98" s="175" t="s">
        <v>168</v>
      </c>
      <c r="L98" s="36"/>
      <c r="M98" s="180" t="s">
        <v>1</v>
      </c>
      <c r="N98" s="181" t="s">
        <v>40</v>
      </c>
      <c r="O98" s="58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AR98" s="15" t="s">
        <v>169</v>
      </c>
      <c r="AT98" s="15" t="s">
        <v>164</v>
      </c>
      <c r="AU98" s="15" t="s">
        <v>79</v>
      </c>
      <c r="AY98" s="15" t="s">
        <v>162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5" t="s">
        <v>77</v>
      </c>
      <c r="BK98" s="184">
        <f>ROUND(I98*H98,2)</f>
        <v>0</v>
      </c>
      <c r="BL98" s="15" t="s">
        <v>169</v>
      </c>
      <c r="BM98" s="15" t="s">
        <v>195</v>
      </c>
    </row>
    <row r="99" spans="2:65" s="1" customFormat="1" ht="19.5">
      <c r="B99" s="32"/>
      <c r="C99" s="33"/>
      <c r="D99" s="185" t="s">
        <v>171</v>
      </c>
      <c r="E99" s="33"/>
      <c r="F99" s="186" t="s">
        <v>196</v>
      </c>
      <c r="G99" s="33"/>
      <c r="H99" s="33"/>
      <c r="I99" s="101"/>
      <c r="J99" s="33"/>
      <c r="K99" s="33"/>
      <c r="L99" s="36"/>
      <c r="M99" s="187"/>
      <c r="N99" s="58"/>
      <c r="O99" s="58"/>
      <c r="P99" s="58"/>
      <c r="Q99" s="58"/>
      <c r="R99" s="58"/>
      <c r="S99" s="58"/>
      <c r="T99" s="59"/>
      <c r="AT99" s="15" t="s">
        <v>171</v>
      </c>
      <c r="AU99" s="15" t="s">
        <v>79</v>
      </c>
    </row>
    <row r="100" spans="2:65" s="1" customFormat="1" ht="16.5" customHeight="1">
      <c r="B100" s="32"/>
      <c r="C100" s="173" t="s">
        <v>197</v>
      </c>
      <c r="D100" s="173" t="s">
        <v>164</v>
      </c>
      <c r="E100" s="174" t="s">
        <v>198</v>
      </c>
      <c r="F100" s="175" t="s">
        <v>199</v>
      </c>
      <c r="G100" s="176" t="s">
        <v>180</v>
      </c>
      <c r="H100" s="177">
        <v>2</v>
      </c>
      <c r="I100" s="178"/>
      <c r="J100" s="179">
        <f>ROUND(I100*H100,2)</f>
        <v>0</v>
      </c>
      <c r="K100" s="175" t="s">
        <v>168</v>
      </c>
      <c r="L100" s="36"/>
      <c r="M100" s="180" t="s">
        <v>1</v>
      </c>
      <c r="N100" s="181" t="s">
        <v>40</v>
      </c>
      <c r="O100" s="58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AR100" s="15" t="s">
        <v>169</v>
      </c>
      <c r="AT100" s="15" t="s">
        <v>164</v>
      </c>
      <c r="AU100" s="15" t="s">
        <v>79</v>
      </c>
      <c r="AY100" s="15" t="s">
        <v>162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5" t="s">
        <v>77</v>
      </c>
      <c r="BK100" s="184">
        <f>ROUND(I100*H100,2)</f>
        <v>0</v>
      </c>
      <c r="BL100" s="15" t="s">
        <v>169</v>
      </c>
      <c r="BM100" s="15" t="s">
        <v>200</v>
      </c>
    </row>
    <row r="101" spans="2:65" s="1" customFormat="1" ht="19.5">
      <c r="B101" s="32"/>
      <c r="C101" s="33"/>
      <c r="D101" s="185" t="s">
        <v>171</v>
      </c>
      <c r="E101" s="33"/>
      <c r="F101" s="186" t="s">
        <v>201</v>
      </c>
      <c r="G101" s="33"/>
      <c r="H101" s="33"/>
      <c r="I101" s="101"/>
      <c r="J101" s="33"/>
      <c r="K101" s="33"/>
      <c r="L101" s="36"/>
      <c r="M101" s="187"/>
      <c r="N101" s="58"/>
      <c r="O101" s="58"/>
      <c r="P101" s="58"/>
      <c r="Q101" s="58"/>
      <c r="R101" s="58"/>
      <c r="S101" s="58"/>
      <c r="T101" s="59"/>
      <c r="AT101" s="15" t="s">
        <v>171</v>
      </c>
      <c r="AU101" s="15" t="s">
        <v>79</v>
      </c>
    </row>
    <row r="102" spans="2:65" s="1" customFormat="1" ht="16.5" customHeight="1">
      <c r="B102" s="32"/>
      <c r="C102" s="173" t="s">
        <v>202</v>
      </c>
      <c r="D102" s="173" t="s">
        <v>164</v>
      </c>
      <c r="E102" s="174" t="s">
        <v>203</v>
      </c>
      <c r="F102" s="175" t="s">
        <v>204</v>
      </c>
      <c r="G102" s="176" t="s">
        <v>180</v>
      </c>
      <c r="H102" s="177">
        <v>2</v>
      </c>
      <c r="I102" s="178"/>
      <c r="J102" s="179">
        <f>ROUND(I102*H102,2)</f>
        <v>0</v>
      </c>
      <c r="K102" s="175" t="s">
        <v>168</v>
      </c>
      <c r="L102" s="36"/>
      <c r="M102" s="180" t="s">
        <v>1</v>
      </c>
      <c r="N102" s="181" t="s">
        <v>40</v>
      </c>
      <c r="O102" s="58"/>
      <c r="P102" s="182">
        <f>O102*H102</f>
        <v>0</v>
      </c>
      <c r="Q102" s="182">
        <v>5.2999999999999998E-4</v>
      </c>
      <c r="R102" s="182">
        <f>Q102*H102</f>
        <v>1.06E-3</v>
      </c>
      <c r="S102" s="182">
        <v>0</v>
      </c>
      <c r="T102" s="183">
        <f>S102*H102</f>
        <v>0</v>
      </c>
      <c r="AR102" s="15" t="s">
        <v>169</v>
      </c>
      <c r="AT102" s="15" t="s">
        <v>164</v>
      </c>
      <c r="AU102" s="15" t="s">
        <v>79</v>
      </c>
      <c r="AY102" s="15" t="s">
        <v>162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5" t="s">
        <v>77</v>
      </c>
      <c r="BK102" s="184">
        <f>ROUND(I102*H102,2)</f>
        <v>0</v>
      </c>
      <c r="BL102" s="15" t="s">
        <v>169</v>
      </c>
      <c r="BM102" s="15" t="s">
        <v>205</v>
      </c>
    </row>
    <row r="103" spans="2:65" s="1" customFormat="1">
      <c r="B103" s="32"/>
      <c r="C103" s="33"/>
      <c r="D103" s="185" t="s">
        <v>171</v>
      </c>
      <c r="E103" s="33"/>
      <c r="F103" s="186" t="s">
        <v>206</v>
      </c>
      <c r="G103" s="33"/>
      <c r="H103" s="33"/>
      <c r="I103" s="101"/>
      <c r="J103" s="33"/>
      <c r="K103" s="33"/>
      <c r="L103" s="36"/>
      <c r="M103" s="187"/>
      <c r="N103" s="58"/>
      <c r="O103" s="58"/>
      <c r="P103" s="58"/>
      <c r="Q103" s="58"/>
      <c r="R103" s="58"/>
      <c r="S103" s="58"/>
      <c r="T103" s="59"/>
      <c r="AT103" s="15" t="s">
        <v>171</v>
      </c>
      <c r="AU103" s="15" t="s">
        <v>79</v>
      </c>
    </row>
    <row r="104" spans="2:65" s="1" customFormat="1" ht="16.5" customHeight="1">
      <c r="B104" s="32"/>
      <c r="C104" s="173" t="s">
        <v>207</v>
      </c>
      <c r="D104" s="173" t="s">
        <v>164</v>
      </c>
      <c r="E104" s="174" t="s">
        <v>208</v>
      </c>
      <c r="F104" s="175" t="s">
        <v>209</v>
      </c>
      <c r="G104" s="176" t="s">
        <v>180</v>
      </c>
      <c r="H104" s="177">
        <v>1</v>
      </c>
      <c r="I104" s="178"/>
      <c r="J104" s="179">
        <f>ROUND(I104*H104,2)</f>
        <v>0</v>
      </c>
      <c r="K104" s="175" t="s">
        <v>168</v>
      </c>
      <c r="L104" s="36"/>
      <c r="M104" s="180" t="s">
        <v>1</v>
      </c>
      <c r="N104" s="181" t="s">
        <v>40</v>
      </c>
      <c r="O104" s="58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AR104" s="15" t="s">
        <v>169</v>
      </c>
      <c r="AT104" s="15" t="s">
        <v>164</v>
      </c>
      <c r="AU104" s="15" t="s">
        <v>79</v>
      </c>
      <c r="AY104" s="15" t="s">
        <v>162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5" t="s">
        <v>77</v>
      </c>
      <c r="BK104" s="184">
        <f>ROUND(I104*H104,2)</f>
        <v>0</v>
      </c>
      <c r="BL104" s="15" t="s">
        <v>169</v>
      </c>
      <c r="BM104" s="15" t="s">
        <v>210</v>
      </c>
    </row>
    <row r="105" spans="2:65" s="1" customFormat="1" ht="19.5">
      <c r="B105" s="32"/>
      <c r="C105" s="33"/>
      <c r="D105" s="185" t="s">
        <v>171</v>
      </c>
      <c r="E105" s="33"/>
      <c r="F105" s="186" t="s">
        <v>211</v>
      </c>
      <c r="G105" s="33"/>
      <c r="H105" s="33"/>
      <c r="I105" s="101"/>
      <c r="J105" s="33"/>
      <c r="K105" s="33"/>
      <c r="L105" s="36"/>
      <c r="M105" s="187"/>
      <c r="N105" s="58"/>
      <c r="O105" s="58"/>
      <c r="P105" s="58"/>
      <c r="Q105" s="58"/>
      <c r="R105" s="58"/>
      <c r="S105" s="58"/>
      <c r="T105" s="59"/>
      <c r="AT105" s="15" t="s">
        <v>171</v>
      </c>
      <c r="AU105" s="15" t="s">
        <v>79</v>
      </c>
    </row>
    <row r="106" spans="2:65" s="1" customFormat="1" ht="16.5" customHeight="1">
      <c r="B106" s="32"/>
      <c r="C106" s="173" t="s">
        <v>104</v>
      </c>
      <c r="D106" s="173" t="s">
        <v>164</v>
      </c>
      <c r="E106" s="174" t="s">
        <v>212</v>
      </c>
      <c r="F106" s="175" t="s">
        <v>213</v>
      </c>
      <c r="G106" s="176" t="s">
        <v>180</v>
      </c>
      <c r="H106" s="177">
        <v>1</v>
      </c>
      <c r="I106" s="178"/>
      <c r="J106" s="179">
        <f>ROUND(I106*H106,2)</f>
        <v>0</v>
      </c>
      <c r="K106" s="175" t="s">
        <v>168</v>
      </c>
      <c r="L106" s="36"/>
      <c r="M106" s="180" t="s">
        <v>1</v>
      </c>
      <c r="N106" s="181" t="s">
        <v>40</v>
      </c>
      <c r="O106" s="58"/>
      <c r="P106" s="182">
        <f>O106*H106</f>
        <v>0</v>
      </c>
      <c r="Q106" s="182">
        <v>1.07E-3</v>
      </c>
      <c r="R106" s="182">
        <f>Q106*H106</f>
        <v>1.07E-3</v>
      </c>
      <c r="S106" s="182">
        <v>0</v>
      </c>
      <c r="T106" s="183">
        <f>S106*H106</f>
        <v>0</v>
      </c>
      <c r="AR106" s="15" t="s">
        <v>169</v>
      </c>
      <c r="AT106" s="15" t="s">
        <v>164</v>
      </c>
      <c r="AU106" s="15" t="s">
        <v>79</v>
      </c>
      <c r="AY106" s="15" t="s">
        <v>162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5" t="s">
        <v>77</v>
      </c>
      <c r="BK106" s="184">
        <f>ROUND(I106*H106,2)</f>
        <v>0</v>
      </c>
      <c r="BL106" s="15" t="s">
        <v>169</v>
      </c>
      <c r="BM106" s="15" t="s">
        <v>214</v>
      </c>
    </row>
    <row r="107" spans="2:65" s="1" customFormat="1">
      <c r="B107" s="32"/>
      <c r="C107" s="33"/>
      <c r="D107" s="185" t="s">
        <v>171</v>
      </c>
      <c r="E107" s="33"/>
      <c r="F107" s="186" t="s">
        <v>215</v>
      </c>
      <c r="G107" s="33"/>
      <c r="H107" s="33"/>
      <c r="I107" s="101"/>
      <c r="J107" s="33"/>
      <c r="K107" s="33"/>
      <c r="L107" s="36"/>
      <c r="M107" s="187"/>
      <c r="N107" s="58"/>
      <c r="O107" s="58"/>
      <c r="P107" s="58"/>
      <c r="Q107" s="58"/>
      <c r="R107" s="58"/>
      <c r="S107" s="58"/>
      <c r="T107" s="59"/>
      <c r="AT107" s="15" t="s">
        <v>171</v>
      </c>
      <c r="AU107" s="15" t="s">
        <v>79</v>
      </c>
    </row>
    <row r="108" spans="2:65" s="1" customFormat="1" ht="16.5" customHeight="1">
      <c r="B108" s="32"/>
      <c r="C108" s="173" t="s">
        <v>107</v>
      </c>
      <c r="D108" s="173" t="s">
        <v>164</v>
      </c>
      <c r="E108" s="174" t="s">
        <v>216</v>
      </c>
      <c r="F108" s="175" t="s">
        <v>217</v>
      </c>
      <c r="G108" s="176" t="s">
        <v>180</v>
      </c>
      <c r="H108" s="177">
        <v>2</v>
      </c>
      <c r="I108" s="178"/>
      <c r="J108" s="179">
        <f>ROUND(I108*H108,2)</f>
        <v>0</v>
      </c>
      <c r="K108" s="175" t="s">
        <v>168</v>
      </c>
      <c r="L108" s="36"/>
      <c r="M108" s="180" t="s">
        <v>1</v>
      </c>
      <c r="N108" s="181" t="s">
        <v>40</v>
      </c>
      <c r="O108" s="58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AR108" s="15" t="s">
        <v>169</v>
      </c>
      <c r="AT108" s="15" t="s">
        <v>164</v>
      </c>
      <c r="AU108" s="15" t="s">
        <v>79</v>
      </c>
      <c r="AY108" s="15" t="s">
        <v>162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5" t="s">
        <v>77</v>
      </c>
      <c r="BK108" s="184">
        <f>ROUND(I108*H108,2)</f>
        <v>0</v>
      </c>
      <c r="BL108" s="15" t="s">
        <v>169</v>
      </c>
      <c r="BM108" s="15" t="s">
        <v>218</v>
      </c>
    </row>
    <row r="109" spans="2:65" s="1" customFormat="1" ht="19.5">
      <c r="B109" s="32"/>
      <c r="C109" s="33"/>
      <c r="D109" s="185" t="s">
        <v>171</v>
      </c>
      <c r="E109" s="33"/>
      <c r="F109" s="186" t="s">
        <v>219</v>
      </c>
      <c r="G109" s="33"/>
      <c r="H109" s="33"/>
      <c r="I109" s="101"/>
      <c r="J109" s="33"/>
      <c r="K109" s="33"/>
      <c r="L109" s="36"/>
      <c r="M109" s="187"/>
      <c r="N109" s="58"/>
      <c r="O109" s="58"/>
      <c r="P109" s="58"/>
      <c r="Q109" s="58"/>
      <c r="R109" s="58"/>
      <c r="S109" s="58"/>
      <c r="T109" s="59"/>
      <c r="AT109" s="15" t="s">
        <v>171</v>
      </c>
      <c r="AU109" s="15" t="s">
        <v>79</v>
      </c>
    </row>
    <row r="110" spans="2:65" s="1" customFormat="1" ht="16.5" customHeight="1">
      <c r="B110" s="32"/>
      <c r="C110" s="173" t="s">
        <v>110</v>
      </c>
      <c r="D110" s="173" t="s">
        <v>164</v>
      </c>
      <c r="E110" s="174" t="s">
        <v>220</v>
      </c>
      <c r="F110" s="175" t="s">
        <v>221</v>
      </c>
      <c r="G110" s="176" t="s">
        <v>180</v>
      </c>
      <c r="H110" s="177">
        <v>1</v>
      </c>
      <c r="I110" s="178"/>
      <c r="J110" s="179">
        <f>ROUND(I110*H110,2)</f>
        <v>0</v>
      </c>
      <c r="K110" s="175" t="s">
        <v>168</v>
      </c>
      <c r="L110" s="36"/>
      <c r="M110" s="180" t="s">
        <v>1</v>
      </c>
      <c r="N110" s="181" t="s">
        <v>40</v>
      </c>
      <c r="O110" s="58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AR110" s="15" t="s">
        <v>222</v>
      </c>
      <c r="AT110" s="15" t="s">
        <v>164</v>
      </c>
      <c r="AU110" s="15" t="s">
        <v>79</v>
      </c>
      <c r="AY110" s="15" t="s">
        <v>162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5" t="s">
        <v>77</v>
      </c>
      <c r="BK110" s="184">
        <f>ROUND(I110*H110,2)</f>
        <v>0</v>
      </c>
      <c r="BL110" s="15" t="s">
        <v>222</v>
      </c>
      <c r="BM110" s="15" t="s">
        <v>223</v>
      </c>
    </row>
    <row r="111" spans="2:65" s="1" customFormat="1" ht="19.5">
      <c r="B111" s="32"/>
      <c r="C111" s="33"/>
      <c r="D111" s="185" t="s">
        <v>171</v>
      </c>
      <c r="E111" s="33"/>
      <c r="F111" s="186" t="s">
        <v>224</v>
      </c>
      <c r="G111" s="33"/>
      <c r="H111" s="33"/>
      <c r="I111" s="101"/>
      <c r="J111" s="33"/>
      <c r="K111" s="33"/>
      <c r="L111" s="36"/>
      <c r="M111" s="187"/>
      <c r="N111" s="58"/>
      <c r="O111" s="58"/>
      <c r="P111" s="58"/>
      <c r="Q111" s="58"/>
      <c r="R111" s="58"/>
      <c r="S111" s="58"/>
      <c r="T111" s="59"/>
      <c r="AT111" s="15" t="s">
        <v>171</v>
      </c>
      <c r="AU111" s="15" t="s">
        <v>79</v>
      </c>
    </row>
    <row r="112" spans="2:65" s="10" customFormat="1" ht="20.85" customHeight="1">
      <c r="B112" s="157"/>
      <c r="C112" s="158"/>
      <c r="D112" s="159" t="s">
        <v>68</v>
      </c>
      <c r="E112" s="171" t="s">
        <v>79</v>
      </c>
      <c r="F112" s="171" t="s">
        <v>225</v>
      </c>
      <c r="G112" s="158"/>
      <c r="H112" s="158"/>
      <c r="I112" s="161"/>
      <c r="J112" s="172">
        <f>BK112</f>
        <v>0</v>
      </c>
      <c r="K112" s="158"/>
      <c r="L112" s="163"/>
      <c r="M112" s="164"/>
      <c r="N112" s="165"/>
      <c r="O112" s="165"/>
      <c r="P112" s="166">
        <f>SUM(P113:P125)</f>
        <v>0</v>
      </c>
      <c r="Q112" s="165"/>
      <c r="R112" s="166">
        <f>SUM(R113:R125)</f>
        <v>9.1199999999999996E-3</v>
      </c>
      <c r="S112" s="165"/>
      <c r="T112" s="167">
        <f>SUM(T113:T125)</f>
        <v>0</v>
      </c>
      <c r="AR112" s="168" t="s">
        <v>77</v>
      </c>
      <c r="AT112" s="169" t="s">
        <v>68</v>
      </c>
      <c r="AU112" s="169" t="s">
        <v>79</v>
      </c>
      <c r="AY112" s="168" t="s">
        <v>162</v>
      </c>
      <c r="BK112" s="170">
        <f>SUM(BK113:BK125)</f>
        <v>0</v>
      </c>
    </row>
    <row r="113" spans="2:65" s="1" customFormat="1" ht="16.5" customHeight="1">
      <c r="B113" s="32"/>
      <c r="C113" s="173" t="s">
        <v>113</v>
      </c>
      <c r="D113" s="173" t="s">
        <v>164</v>
      </c>
      <c r="E113" s="174" t="s">
        <v>226</v>
      </c>
      <c r="F113" s="175" t="s">
        <v>227</v>
      </c>
      <c r="G113" s="176" t="s">
        <v>228</v>
      </c>
      <c r="H113" s="177">
        <v>120</v>
      </c>
      <c r="I113" s="178"/>
      <c r="J113" s="179">
        <f>ROUND(I113*H113,2)</f>
        <v>0</v>
      </c>
      <c r="K113" s="175" t="s">
        <v>168</v>
      </c>
      <c r="L113" s="36"/>
      <c r="M113" s="180" t="s">
        <v>1</v>
      </c>
      <c r="N113" s="181" t="s">
        <v>40</v>
      </c>
      <c r="O113" s="58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AR113" s="15" t="s">
        <v>169</v>
      </c>
      <c r="AT113" s="15" t="s">
        <v>164</v>
      </c>
      <c r="AU113" s="15" t="s">
        <v>177</v>
      </c>
      <c r="AY113" s="15" t="s">
        <v>162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5" t="s">
        <v>77</v>
      </c>
      <c r="BK113" s="184">
        <f>ROUND(I113*H113,2)</f>
        <v>0</v>
      </c>
      <c r="BL113" s="15" t="s">
        <v>169</v>
      </c>
      <c r="BM113" s="15" t="s">
        <v>229</v>
      </c>
    </row>
    <row r="114" spans="2:65" s="1" customFormat="1">
      <c r="B114" s="32"/>
      <c r="C114" s="33"/>
      <c r="D114" s="185" t="s">
        <v>171</v>
      </c>
      <c r="E114" s="33"/>
      <c r="F114" s="186" t="s">
        <v>230</v>
      </c>
      <c r="G114" s="33"/>
      <c r="H114" s="33"/>
      <c r="I114" s="101"/>
      <c r="J114" s="33"/>
      <c r="K114" s="33"/>
      <c r="L114" s="36"/>
      <c r="M114" s="187"/>
      <c r="N114" s="58"/>
      <c r="O114" s="58"/>
      <c r="P114" s="58"/>
      <c r="Q114" s="58"/>
      <c r="R114" s="58"/>
      <c r="S114" s="58"/>
      <c r="T114" s="59"/>
      <c r="AT114" s="15" t="s">
        <v>171</v>
      </c>
      <c r="AU114" s="15" t="s">
        <v>177</v>
      </c>
    </row>
    <row r="115" spans="2:65" s="1" customFormat="1" ht="16.5" customHeight="1">
      <c r="B115" s="32"/>
      <c r="C115" s="173" t="s">
        <v>116</v>
      </c>
      <c r="D115" s="173" t="s">
        <v>164</v>
      </c>
      <c r="E115" s="174" t="s">
        <v>231</v>
      </c>
      <c r="F115" s="175" t="s">
        <v>232</v>
      </c>
      <c r="G115" s="176" t="s">
        <v>233</v>
      </c>
      <c r="H115" s="177">
        <v>30</v>
      </c>
      <c r="I115" s="178"/>
      <c r="J115" s="179">
        <f>ROUND(I115*H115,2)</f>
        <v>0</v>
      </c>
      <c r="K115" s="175" t="s">
        <v>168</v>
      </c>
      <c r="L115" s="36"/>
      <c r="M115" s="180" t="s">
        <v>1</v>
      </c>
      <c r="N115" s="181" t="s">
        <v>40</v>
      </c>
      <c r="O115" s="58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AR115" s="15" t="s">
        <v>169</v>
      </c>
      <c r="AT115" s="15" t="s">
        <v>164</v>
      </c>
      <c r="AU115" s="15" t="s">
        <v>177</v>
      </c>
      <c r="AY115" s="15" t="s">
        <v>162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5" t="s">
        <v>77</v>
      </c>
      <c r="BK115" s="184">
        <f>ROUND(I115*H115,2)</f>
        <v>0</v>
      </c>
      <c r="BL115" s="15" t="s">
        <v>169</v>
      </c>
      <c r="BM115" s="15" t="s">
        <v>234</v>
      </c>
    </row>
    <row r="116" spans="2:65" s="1" customFormat="1">
      <c r="B116" s="32"/>
      <c r="C116" s="33"/>
      <c r="D116" s="185" t="s">
        <v>171</v>
      </c>
      <c r="E116" s="33"/>
      <c r="F116" s="186" t="s">
        <v>235</v>
      </c>
      <c r="G116" s="33"/>
      <c r="H116" s="33"/>
      <c r="I116" s="101"/>
      <c r="J116" s="33"/>
      <c r="K116" s="33"/>
      <c r="L116" s="36"/>
      <c r="M116" s="187"/>
      <c r="N116" s="58"/>
      <c r="O116" s="58"/>
      <c r="P116" s="58"/>
      <c r="Q116" s="58"/>
      <c r="R116" s="58"/>
      <c r="S116" s="58"/>
      <c r="T116" s="59"/>
      <c r="AT116" s="15" t="s">
        <v>171</v>
      </c>
      <c r="AU116" s="15" t="s">
        <v>177</v>
      </c>
    </row>
    <row r="117" spans="2:65" s="1" customFormat="1" ht="16.5" customHeight="1">
      <c r="B117" s="32"/>
      <c r="C117" s="173" t="s">
        <v>8</v>
      </c>
      <c r="D117" s="173" t="s">
        <v>164</v>
      </c>
      <c r="E117" s="174" t="s">
        <v>236</v>
      </c>
      <c r="F117" s="175" t="s">
        <v>237</v>
      </c>
      <c r="G117" s="176" t="s">
        <v>238</v>
      </c>
      <c r="H117" s="177">
        <v>7.5</v>
      </c>
      <c r="I117" s="178"/>
      <c r="J117" s="179">
        <f>ROUND(I117*H117,2)</f>
        <v>0</v>
      </c>
      <c r="K117" s="175" t="s">
        <v>168</v>
      </c>
      <c r="L117" s="36"/>
      <c r="M117" s="180" t="s">
        <v>1</v>
      </c>
      <c r="N117" s="181" t="s">
        <v>40</v>
      </c>
      <c r="O117" s="58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AR117" s="15" t="s">
        <v>169</v>
      </c>
      <c r="AT117" s="15" t="s">
        <v>164</v>
      </c>
      <c r="AU117" s="15" t="s">
        <v>177</v>
      </c>
      <c r="AY117" s="15" t="s">
        <v>162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5" t="s">
        <v>77</v>
      </c>
      <c r="BK117" s="184">
        <f>ROUND(I117*H117,2)</f>
        <v>0</v>
      </c>
      <c r="BL117" s="15" t="s">
        <v>169</v>
      </c>
      <c r="BM117" s="15" t="s">
        <v>239</v>
      </c>
    </row>
    <row r="118" spans="2:65" s="1" customFormat="1">
      <c r="B118" s="32"/>
      <c r="C118" s="33"/>
      <c r="D118" s="185" t="s">
        <v>171</v>
      </c>
      <c r="E118" s="33"/>
      <c r="F118" s="186" t="s">
        <v>240</v>
      </c>
      <c r="G118" s="33"/>
      <c r="H118" s="33"/>
      <c r="I118" s="101"/>
      <c r="J118" s="33"/>
      <c r="K118" s="33"/>
      <c r="L118" s="36"/>
      <c r="M118" s="187"/>
      <c r="N118" s="58"/>
      <c r="O118" s="58"/>
      <c r="P118" s="58"/>
      <c r="Q118" s="58"/>
      <c r="R118" s="58"/>
      <c r="S118" s="58"/>
      <c r="T118" s="59"/>
      <c r="AT118" s="15" t="s">
        <v>171</v>
      </c>
      <c r="AU118" s="15" t="s">
        <v>177</v>
      </c>
    </row>
    <row r="119" spans="2:65" s="11" customFormat="1">
      <c r="B119" s="188"/>
      <c r="C119" s="189"/>
      <c r="D119" s="185" t="s">
        <v>241</v>
      </c>
      <c r="E119" s="190" t="s">
        <v>1</v>
      </c>
      <c r="F119" s="191" t="s">
        <v>242</v>
      </c>
      <c r="G119" s="189"/>
      <c r="H119" s="192">
        <v>7.5</v>
      </c>
      <c r="I119" s="193"/>
      <c r="J119" s="189"/>
      <c r="K119" s="189"/>
      <c r="L119" s="194"/>
      <c r="M119" s="195"/>
      <c r="N119" s="196"/>
      <c r="O119" s="196"/>
      <c r="P119" s="196"/>
      <c r="Q119" s="196"/>
      <c r="R119" s="196"/>
      <c r="S119" s="196"/>
      <c r="T119" s="197"/>
      <c r="AT119" s="198" t="s">
        <v>241</v>
      </c>
      <c r="AU119" s="198" t="s">
        <v>177</v>
      </c>
      <c r="AV119" s="11" t="s">
        <v>79</v>
      </c>
      <c r="AW119" s="11" t="s">
        <v>31</v>
      </c>
      <c r="AX119" s="11" t="s">
        <v>77</v>
      </c>
      <c r="AY119" s="198" t="s">
        <v>162</v>
      </c>
    </row>
    <row r="120" spans="2:65" s="1" customFormat="1" ht="16.5" customHeight="1">
      <c r="B120" s="32"/>
      <c r="C120" s="199" t="s">
        <v>121</v>
      </c>
      <c r="D120" s="199" t="s">
        <v>243</v>
      </c>
      <c r="E120" s="200" t="s">
        <v>244</v>
      </c>
      <c r="F120" s="201" t="s">
        <v>245</v>
      </c>
      <c r="G120" s="202" t="s">
        <v>167</v>
      </c>
      <c r="H120" s="203">
        <v>12</v>
      </c>
      <c r="I120" s="204"/>
      <c r="J120" s="205">
        <f>ROUND(I120*H120,2)</f>
        <v>0</v>
      </c>
      <c r="K120" s="201" t="s">
        <v>168</v>
      </c>
      <c r="L120" s="206"/>
      <c r="M120" s="207" t="s">
        <v>1</v>
      </c>
      <c r="N120" s="208" t="s">
        <v>40</v>
      </c>
      <c r="O120" s="58"/>
      <c r="P120" s="182">
        <f>O120*H120</f>
        <v>0</v>
      </c>
      <c r="Q120" s="182">
        <v>7.6000000000000004E-4</v>
      </c>
      <c r="R120" s="182">
        <f>Q120*H120</f>
        <v>9.1199999999999996E-3</v>
      </c>
      <c r="S120" s="182">
        <v>0</v>
      </c>
      <c r="T120" s="183">
        <f>S120*H120</f>
        <v>0</v>
      </c>
      <c r="AR120" s="15" t="s">
        <v>202</v>
      </c>
      <c r="AT120" s="15" t="s">
        <v>243</v>
      </c>
      <c r="AU120" s="15" t="s">
        <v>177</v>
      </c>
      <c r="AY120" s="15" t="s">
        <v>162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5" t="s">
        <v>77</v>
      </c>
      <c r="BK120" s="184">
        <f>ROUND(I120*H120,2)</f>
        <v>0</v>
      </c>
      <c r="BL120" s="15" t="s">
        <v>169</v>
      </c>
      <c r="BM120" s="15" t="s">
        <v>246</v>
      </c>
    </row>
    <row r="121" spans="2:65" s="1" customFormat="1">
      <c r="B121" s="32"/>
      <c r="C121" s="33"/>
      <c r="D121" s="185" t="s">
        <v>171</v>
      </c>
      <c r="E121" s="33"/>
      <c r="F121" s="186" t="s">
        <v>245</v>
      </c>
      <c r="G121" s="33"/>
      <c r="H121" s="33"/>
      <c r="I121" s="101"/>
      <c r="J121" s="33"/>
      <c r="K121" s="33"/>
      <c r="L121" s="36"/>
      <c r="M121" s="187"/>
      <c r="N121" s="58"/>
      <c r="O121" s="58"/>
      <c r="P121" s="58"/>
      <c r="Q121" s="58"/>
      <c r="R121" s="58"/>
      <c r="S121" s="58"/>
      <c r="T121" s="59"/>
      <c r="AT121" s="15" t="s">
        <v>171</v>
      </c>
      <c r="AU121" s="15" t="s">
        <v>177</v>
      </c>
    </row>
    <row r="122" spans="2:65" s="11" customFormat="1">
      <c r="B122" s="188"/>
      <c r="C122" s="189"/>
      <c r="D122" s="185" t="s">
        <v>241</v>
      </c>
      <c r="E122" s="190" t="s">
        <v>1</v>
      </c>
      <c r="F122" s="191" t="s">
        <v>247</v>
      </c>
      <c r="G122" s="189"/>
      <c r="H122" s="192">
        <v>12</v>
      </c>
      <c r="I122" s="193"/>
      <c r="J122" s="189"/>
      <c r="K122" s="189"/>
      <c r="L122" s="194"/>
      <c r="M122" s="195"/>
      <c r="N122" s="196"/>
      <c r="O122" s="196"/>
      <c r="P122" s="196"/>
      <c r="Q122" s="196"/>
      <c r="R122" s="196"/>
      <c r="S122" s="196"/>
      <c r="T122" s="197"/>
      <c r="AT122" s="198" t="s">
        <v>241</v>
      </c>
      <c r="AU122" s="198" t="s">
        <v>177</v>
      </c>
      <c r="AV122" s="11" t="s">
        <v>79</v>
      </c>
      <c r="AW122" s="11" t="s">
        <v>31</v>
      </c>
      <c r="AX122" s="11" t="s">
        <v>77</v>
      </c>
      <c r="AY122" s="198" t="s">
        <v>162</v>
      </c>
    </row>
    <row r="123" spans="2:65" s="1" customFormat="1" ht="16.5" customHeight="1">
      <c r="B123" s="32"/>
      <c r="C123" s="173" t="s">
        <v>124</v>
      </c>
      <c r="D123" s="173" t="s">
        <v>164</v>
      </c>
      <c r="E123" s="174" t="s">
        <v>248</v>
      </c>
      <c r="F123" s="175" t="s">
        <v>249</v>
      </c>
      <c r="G123" s="176" t="s">
        <v>238</v>
      </c>
      <c r="H123" s="177">
        <v>0.8</v>
      </c>
      <c r="I123" s="178"/>
      <c r="J123" s="179">
        <f>ROUND(I123*H123,2)</f>
        <v>0</v>
      </c>
      <c r="K123" s="175" t="s">
        <v>168</v>
      </c>
      <c r="L123" s="36"/>
      <c r="M123" s="180" t="s">
        <v>1</v>
      </c>
      <c r="N123" s="181" t="s">
        <v>40</v>
      </c>
      <c r="O123" s="58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AR123" s="15" t="s">
        <v>169</v>
      </c>
      <c r="AT123" s="15" t="s">
        <v>164</v>
      </c>
      <c r="AU123" s="15" t="s">
        <v>177</v>
      </c>
      <c r="AY123" s="15" t="s">
        <v>162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5" t="s">
        <v>77</v>
      </c>
      <c r="BK123" s="184">
        <f>ROUND(I123*H123,2)</f>
        <v>0</v>
      </c>
      <c r="BL123" s="15" t="s">
        <v>169</v>
      </c>
      <c r="BM123" s="15" t="s">
        <v>250</v>
      </c>
    </row>
    <row r="124" spans="2:65" s="1" customFormat="1">
      <c r="B124" s="32"/>
      <c r="C124" s="33"/>
      <c r="D124" s="185" t="s">
        <v>171</v>
      </c>
      <c r="E124" s="33"/>
      <c r="F124" s="186" t="s">
        <v>251</v>
      </c>
      <c r="G124" s="33"/>
      <c r="H124" s="33"/>
      <c r="I124" s="101"/>
      <c r="J124" s="33"/>
      <c r="K124" s="33"/>
      <c r="L124" s="36"/>
      <c r="M124" s="187"/>
      <c r="N124" s="58"/>
      <c r="O124" s="58"/>
      <c r="P124" s="58"/>
      <c r="Q124" s="58"/>
      <c r="R124" s="58"/>
      <c r="S124" s="58"/>
      <c r="T124" s="59"/>
      <c r="AT124" s="15" t="s">
        <v>171</v>
      </c>
      <c r="AU124" s="15" t="s">
        <v>177</v>
      </c>
    </row>
    <row r="125" spans="2:65" s="11" customFormat="1">
      <c r="B125" s="188"/>
      <c r="C125" s="189"/>
      <c r="D125" s="185" t="s">
        <v>241</v>
      </c>
      <c r="E125" s="190" t="s">
        <v>1</v>
      </c>
      <c r="F125" s="191" t="s">
        <v>252</v>
      </c>
      <c r="G125" s="189"/>
      <c r="H125" s="192">
        <v>0.8</v>
      </c>
      <c r="I125" s="193"/>
      <c r="J125" s="189"/>
      <c r="K125" s="189"/>
      <c r="L125" s="194"/>
      <c r="M125" s="195"/>
      <c r="N125" s="196"/>
      <c r="O125" s="196"/>
      <c r="P125" s="196"/>
      <c r="Q125" s="196"/>
      <c r="R125" s="196"/>
      <c r="S125" s="196"/>
      <c r="T125" s="197"/>
      <c r="AT125" s="198" t="s">
        <v>241</v>
      </c>
      <c r="AU125" s="198" t="s">
        <v>177</v>
      </c>
      <c r="AV125" s="11" t="s">
        <v>79</v>
      </c>
      <c r="AW125" s="11" t="s">
        <v>31</v>
      </c>
      <c r="AX125" s="11" t="s">
        <v>77</v>
      </c>
      <c r="AY125" s="198" t="s">
        <v>162</v>
      </c>
    </row>
    <row r="126" spans="2:65" s="10" customFormat="1" ht="20.85" customHeight="1">
      <c r="B126" s="157"/>
      <c r="C126" s="158"/>
      <c r="D126" s="159" t="s">
        <v>68</v>
      </c>
      <c r="E126" s="171" t="s">
        <v>177</v>
      </c>
      <c r="F126" s="171" t="s">
        <v>253</v>
      </c>
      <c r="G126" s="158"/>
      <c r="H126" s="158"/>
      <c r="I126" s="161"/>
      <c r="J126" s="172">
        <f>BK126</f>
        <v>0</v>
      </c>
      <c r="K126" s="158"/>
      <c r="L126" s="163"/>
      <c r="M126" s="164"/>
      <c r="N126" s="165"/>
      <c r="O126" s="165"/>
      <c r="P126" s="166">
        <f>P127+SUM(P128:P153)</f>
        <v>0</v>
      </c>
      <c r="Q126" s="165"/>
      <c r="R126" s="166">
        <f>R127+SUM(R128:R153)</f>
        <v>121.155412</v>
      </c>
      <c r="S126" s="165"/>
      <c r="T126" s="167">
        <f>T127+SUM(T128:T153)</f>
        <v>0</v>
      </c>
      <c r="AR126" s="168" t="s">
        <v>77</v>
      </c>
      <c r="AT126" s="169" t="s">
        <v>68</v>
      </c>
      <c r="AU126" s="169" t="s">
        <v>79</v>
      </c>
      <c r="AY126" s="168" t="s">
        <v>162</v>
      </c>
      <c r="BK126" s="170">
        <f>BK127+SUM(BK128:BK153)</f>
        <v>0</v>
      </c>
    </row>
    <row r="127" spans="2:65" s="1" customFormat="1" ht="16.5" customHeight="1">
      <c r="B127" s="32"/>
      <c r="C127" s="173" t="s">
        <v>127</v>
      </c>
      <c r="D127" s="173" t="s">
        <v>164</v>
      </c>
      <c r="E127" s="174" t="s">
        <v>254</v>
      </c>
      <c r="F127" s="175" t="s">
        <v>255</v>
      </c>
      <c r="G127" s="176" t="s">
        <v>238</v>
      </c>
      <c r="H127" s="177">
        <v>0.02</v>
      </c>
      <c r="I127" s="178"/>
      <c r="J127" s="179">
        <f>ROUND(I127*H127,2)</f>
        <v>0</v>
      </c>
      <c r="K127" s="175" t="s">
        <v>168</v>
      </c>
      <c r="L127" s="36"/>
      <c r="M127" s="180" t="s">
        <v>1</v>
      </c>
      <c r="N127" s="181" t="s">
        <v>40</v>
      </c>
      <c r="O127" s="58"/>
      <c r="P127" s="182">
        <f>O127*H127</f>
        <v>0</v>
      </c>
      <c r="Q127" s="182">
        <v>2.6619999999999999</v>
      </c>
      <c r="R127" s="182">
        <f>Q127*H127</f>
        <v>5.3240000000000003E-2</v>
      </c>
      <c r="S127" s="182">
        <v>0</v>
      </c>
      <c r="T127" s="183">
        <f>S127*H127</f>
        <v>0</v>
      </c>
      <c r="AR127" s="15" t="s">
        <v>169</v>
      </c>
      <c r="AT127" s="15" t="s">
        <v>164</v>
      </c>
      <c r="AU127" s="15" t="s">
        <v>177</v>
      </c>
      <c r="AY127" s="15" t="s">
        <v>162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5" t="s">
        <v>77</v>
      </c>
      <c r="BK127" s="184">
        <f>ROUND(I127*H127,2)</f>
        <v>0</v>
      </c>
      <c r="BL127" s="15" t="s">
        <v>169</v>
      </c>
      <c r="BM127" s="15" t="s">
        <v>256</v>
      </c>
    </row>
    <row r="128" spans="2:65" s="1" customFormat="1" ht="19.5">
      <c r="B128" s="32"/>
      <c r="C128" s="33"/>
      <c r="D128" s="185" t="s">
        <v>171</v>
      </c>
      <c r="E128" s="33"/>
      <c r="F128" s="186" t="s">
        <v>257</v>
      </c>
      <c r="G128" s="33"/>
      <c r="H128" s="33"/>
      <c r="I128" s="101"/>
      <c r="J128" s="33"/>
      <c r="K128" s="33"/>
      <c r="L128" s="36"/>
      <c r="M128" s="187"/>
      <c r="N128" s="58"/>
      <c r="O128" s="58"/>
      <c r="P128" s="58"/>
      <c r="Q128" s="58"/>
      <c r="R128" s="58"/>
      <c r="S128" s="58"/>
      <c r="T128" s="59"/>
      <c r="AT128" s="15" t="s">
        <v>171</v>
      </c>
      <c r="AU128" s="15" t="s">
        <v>177</v>
      </c>
    </row>
    <row r="129" spans="2:65" s="11" customFormat="1">
      <c r="B129" s="188"/>
      <c r="C129" s="189"/>
      <c r="D129" s="185" t="s">
        <v>241</v>
      </c>
      <c r="E129" s="190" t="s">
        <v>1</v>
      </c>
      <c r="F129" s="191" t="s">
        <v>258</v>
      </c>
      <c r="G129" s="189"/>
      <c r="H129" s="192">
        <v>0.02</v>
      </c>
      <c r="I129" s="193"/>
      <c r="J129" s="189"/>
      <c r="K129" s="189"/>
      <c r="L129" s="194"/>
      <c r="M129" s="195"/>
      <c r="N129" s="196"/>
      <c r="O129" s="196"/>
      <c r="P129" s="196"/>
      <c r="Q129" s="196"/>
      <c r="R129" s="196"/>
      <c r="S129" s="196"/>
      <c r="T129" s="197"/>
      <c r="AT129" s="198" t="s">
        <v>241</v>
      </c>
      <c r="AU129" s="198" t="s">
        <v>177</v>
      </c>
      <c r="AV129" s="11" t="s">
        <v>79</v>
      </c>
      <c r="AW129" s="11" t="s">
        <v>31</v>
      </c>
      <c r="AX129" s="11" t="s">
        <v>77</v>
      </c>
      <c r="AY129" s="198" t="s">
        <v>162</v>
      </c>
    </row>
    <row r="130" spans="2:65" s="1" customFormat="1" ht="16.5" customHeight="1">
      <c r="B130" s="32"/>
      <c r="C130" s="173" t="s">
        <v>130</v>
      </c>
      <c r="D130" s="173" t="s">
        <v>164</v>
      </c>
      <c r="E130" s="174" t="s">
        <v>259</v>
      </c>
      <c r="F130" s="175" t="s">
        <v>260</v>
      </c>
      <c r="G130" s="176" t="s">
        <v>167</v>
      </c>
      <c r="H130" s="177">
        <v>5</v>
      </c>
      <c r="I130" s="178"/>
      <c r="J130" s="179">
        <f>ROUND(I130*H130,2)</f>
        <v>0</v>
      </c>
      <c r="K130" s="175" t="s">
        <v>168</v>
      </c>
      <c r="L130" s="36"/>
      <c r="M130" s="180" t="s">
        <v>1</v>
      </c>
      <c r="N130" s="181" t="s">
        <v>40</v>
      </c>
      <c r="O130" s="58"/>
      <c r="P130" s="182">
        <f>O130*H130</f>
        <v>0</v>
      </c>
      <c r="Q130" s="182">
        <v>1.1152599999999999</v>
      </c>
      <c r="R130" s="182">
        <f>Q130*H130</f>
        <v>5.5762999999999998</v>
      </c>
      <c r="S130" s="182">
        <v>0</v>
      </c>
      <c r="T130" s="183">
        <f>S130*H130</f>
        <v>0</v>
      </c>
      <c r="AR130" s="15" t="s">
        <v>169</v>
      </c>
      <c r="AT130" s="15" t="s">
        <v>164</v>
      </c>
      <c r="AU130" s="15" t="s">
        <v>177</v>
      </c>
      <c r="AY130" s="15" t="s">
        <v>162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5" t="s">
        <v>77</v>
      </c>
      <c r="BK130" s="184">
        <f>ROUND(I130*H130,2)</f>
        <v>0</v>
      </c>
      <c r="BL130" s="15" t="s">
        <v>169</v>
      </c>
      <c r="BM130" s="15" t="s">
        <v>261</v>
      </c>
    </row>
    <row r="131" spans="2:65" s="1" customFormat="1" ht="19.5">
      <c r="B131" s="32"/>
      <c r="C131" s="33"/>
      <c r="D131" s="185" t="s">
        <v>171</v>
      </c>
      <c r="E131" s="33"/>
      <c r="F131" s="186" t="s">
        <v>262</v>
      </c>
      <c r="G131" s="33"/>
      <c r="H131" s="33"/>
      <c r="I131" s="101"/>
      <c r="J131" s="33"/>
      <c r="K131" s="33"/>
      <c r="L131" s="36"/>
      <c r="M131" s="187"/>
      <c r="N131" s="58"/>
      <c r="O131" s="58"/>
      <c r="P131" s="58"/>
      <c r="Q131" s="58"/>
      <c r="R131" s="58"/>
      <c r="S131" s="58"/>
      <c r="T131" s="59"/>
      <c r="AT131" s="15" t="s">
        <v>171</v>
      </c>
      <c r="AU131" s="15" t="s">
        <v>177</v>
      </c>
    </row>
    <row r="132" spans="2:65" s="11" customFormat="1">
      <c r="B132" s="188"/>
      <c r="C132" s="189"/>
      <c r="D132" s="185" t="s">
        <v>241</v>
      </c>
      <c r="E132" s="190" t="s">
        <v>1</v>
      </c>
      <c r="F132" s="191" t="s">
        <v>263</v>
      </c>
      <c r="G132" s="189"/>
      <c r="H132" s="192">
        <v>5</v>
      </c>
      <c r="I132" s="193"/>
      <c r="J132" s="189"/>
      <c r="K132" s="189"/>
      <c r="L132" s="194"/>
      <c r="M132" s="195"/>
      <c r="N132" s="196"/>
      <c r="O132" s="196"/>
      <c r="P132" s="196"/>
      <c r="Q132" s="196"/>
      <c r="R132" s="196"/>
      <c r="S132" s="196"/>
      <c r="T132" s="197"/>
      <c r="AT132" s="198" t="s">
        <v>241</v>
      </c>
      <c r="AU132" s="198" t="s">
        <v>177</v>
      </c>
      <c r="AV132" s="11" t="s">
        <v>79</v>
      </c>
      <c r="AW132" s="11" t="s">
        <v>31</v>
      </c>
      <c r="AX132" s="11" t="s">
        <v>77</v>
      </c>
      <c r="AY132" s="198" t="s">
        <v>162</v>
      </c>
    </row>
    <row r="133" spans="2:65" s="1" customFormat="1" ht="16.5" customHeight="1">
      <c r="B133" s="32"/>
      <c r="C133" s="173" t="s">
        <v>264</v>
      </c>
      <c r="D133" s="173" t="s">
        <v>164</v>
      </c>
      <c r="E133" s="174" t="s">
        <v>265</v>
      </c>
      <c r="F133" s="175" t="s">
        <v>266</v>
      </c>
      <c r="G133" s="176" t="s">
        <v>167</v>
      </c>
      <c r="H133" s="177">
        <v>5.28</v>
      </c>
      <c r="I133" s="178"/>
      <c r="J133" s="179">
        <f>ROUND(I133*H133,2)</f>
        <v>0</v>
      </c>
      <c r="K133" s="175" t="s">
        <v>267</v>
      </c>
      <c r="L133" s="36"/>
      <c r="M133" s="180" t="s">
        <v>1</v>
      </c>
      <c r="N133" s="181" t="s">
        <v>40</v>
      </c>
      <c r="O133" s="58"/>
      <c r="P133" s="182">
        <f>O133*H133</f>
        <v>0</v>
      </c>
      <c r="Q133" s="182">
        <v>3.9899999999999998E-2</v>
      </c>
      <c r="R133" s="182">
        <f>Q133*H133</f>
        <v>0.210672</v>
      </c>
      <c r="S133" s="182">
        <v>0</v>
      </c>
      <c r="T133" s="183">
        <f>S133*H133</f>
        <v>0</v>
      </c>
      <c r="AR133" s="15" t="s">
        <v>169</v>
      </c>
      <c r="AT133" s="15" t="s">
        <v>164</v>
      </c>
      <c r="AU133" s="15" t="s">
        <v>177</v>
      </c>
      <c r="AY133" s="15" t="s">
        <v>162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5" t="s">
        <v>77</v>
      </c>
      <c r="BK133" s="184">
        <f>ROUND(I133*H133,2)</f>
        <v>0</v>
      </c>
      <c r="BL133" s="15" t="s">
        <v>169</v>
      </c>
      <c r="BM133" s="15" t="s">
        <v>268</v>
      </c>
    </row>
    <row r="134" spans="2:65" s="1" customFormat="1" ht="19.5">
      <c r="B134" s="32"/>
      <c r="C134" s="33"/>
      <c r="D134" s="185" t="s">
        <v>171</v>
      </c>
      <c r="E134" s="33"/>
      <c r="F134" s="186" t="s">
        <v>269</v>
      </c>
      <c r="G134" s="33"/>
      <c r="H134" s="33"/>
      <c r="I134" s="101"/>
      <c r="J134" s="33"/>
      <c r="K134" s="33"/>
      <c r="L134" s="36"/>
      <c r="M134" s="187"/>
      <c r="N134" s="58"/>
      <c r="O134" s="58"/>
      <c r="P134" s="58"/>
      <c r="Q134" s="58"/>
      <c r="R134" s="58"/>
      <c r="S134" s="58"/>
      <c r="T134" s="59"/>
      <c r="AT134" s="15" t="s">
        <v>171</v>
      </c>
      <c r="AU134" s="15" t="s">
        <v>177</v>
      </c>
    </row>
    <row r="135" spans="2:65" s="11" customFormat="1">
      <c r="B135" s="188"/>
      <c r="C135" s="189"/>
      <c r="D135" s="185" t="s">
        <v>241</v>
      </c>
      <c r="E135" s="190" t="s">
        <v>1</v>
      </c>
      <c r="F135" s="191" t="s">
        <v>270</v>
      </c>
      <c r="G135" s="189"/>
      <c r="H135" s="192">
        <v>2.64</v>
      </c>
      <c r="I135" s="193"/>
      <c r="J135" s="189"/>
      <c r="K135" s="189"/>
      <c r="L135" s="194"/>
      <c r="M135" s="195"/>
      <c r="N135" s="196"/>
      <c r="O135" s="196"/>
      <c r="P135" s="196"/>
      <c r="Q135" s="196"/>
      <c r="R135" s="196"/>
      <c r="S135" s="196"/>
      <c r="T135" s="197"/>
      <c r="AT135" s="198" t="s">
        <v>241</v>
      </c>
      <c r="AU135" s="198" t="s">
        <v>177</v>
      </c>
      <c r="AV135" s="11" t="s">
        <v>79</v>
      </c>
      <c r="AW135" s="11" t="s">
        <v>31</v>
      </c>
      <c r="AX135" s="11" t="s">
        <v>69</v>
      </c>
      <c r="AY135" s="198" t="s">
        <v>162</v>
      </c>
    </row>
    <row r="136" spans="2:65" s="11" customFormat="1">
      <c r="B136" s="188"/>
      <c r="C136" s="189"/>
      <c r="D136" s="185" t="s">
        <v>241</v>
      </c>
      <c r="E136" s="190" t="s">
        <v>1</v>
      </c>
      <c r="F136" s="191" t="s">
        <v>271</v>
      </c>
      <c r="G136" s="189"/>
      <c r="H136" s="192">
        <v>2.64</v>
      </c>
      <c r="I136" s="193"/>
      <c r="J136" s="189"/>
      <c r="K136" s="189"/>
      <c r="L136" s="194"/>
      <c r="M136" s="195"/>
      <c r="N136" s="196"/>
      <c r="O136" s="196"/>
      <c r="P136" s="196"/>
      <c r="Q136" s="196"/>
      <c r="R136" s="196"/>
      <c r="S136" s="196"/>
      <c r="T136" s="197"/>
      <c r="AT136" s="198" t="s">
        <v>241</v>
      </c>
      <c r="AU136" s="198" t="s">
        <v>177</v>
      </c>
      <c r="AV136" s="11" t="s">
        <v>79</v>
      </c>
      <c r="AW136" s="11" t="s">
        <v>31</v>
      </c>
      <c r="AX136" s="11" t="s">
        <v>69</v>
      </c>
      <c r="AY136" s="198" t="s">
        <v>162</v>
      </c>
    </row>
    <row r="137" spans="2:65" s="12" customFormat="1">
      <c r="B137" s="209"/>
      <c r="C137" s="210"/>
      <c r="D137" s="185" t="s">
        <v>241</v>
      </c>
      <c r="E137" s="211" t="s">
        <v>1</v>
      </c>
      <c r="F137" s="212" t="s">
        <v>272</v>
      </c>
      <c r="G137" s="210"/>
      <c r="H137" s="213">
        <v>5.28</v>
      </c>
      <c r="I137" s="214"/>
      <c r="J137" s="210"/>
      <c r="K137" s="210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241</v>
      </c>
      <c r="AU137" s="219" t="s">
        <v>177</v>
      </c>
      <c r="AV137" s="12" t="s">
        <v>169</v>
      </c>
      <c r="AW137" s="12" t="s">
        <v>31</v>
      </c>
      <c r="AX137" s="12" t="s">
        <v>77</v>
      </c>
      <c r="AY137" s="219" t="s">
        <v>162</v>
      </c>
    </row>
    <row r="138" spans="2:65" s="1" customFormat="1" ht="16.5" customHeight="1">
      <c r="B138" s="32"/>
      <c r="C138" s="173" t="s">
        <v>7</v>
      </c>
      <c r="D138" s="173" t="s">
        <v>164</v>
      </c>
      <c r="E138" s="174" t="s">
        <v>273</v>
      </c>
      <c r="F138" s="175" t="s">
        <v>274</v>
      </c>
      <c r="G138" s="176" t="s">
        <v>167</v>
      </c>
      <c r="H138" s="177">
        <v>26.4</v>
      </c>
      <c r="I138" s="178"/>
      <c r="J138" s="179">
        <f>ROUND(I138*H138,2)</f>
        <v>0</v>
      </c>
      <c r="K138" s="175" t="s">
        <v>168</v>
      </c>
      <c r="L138" s="36"/>
      <c r="M138" s="180" t="s">
        <v>1</v>
      </c>
      <c r="N138" s="181" t="s">
        <v>40</v>
      </c>
      <c r="O138" s="58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AR138" s="15" t="s">
        <v>169</v>
      </c>
      <c r="AT138" s="15" t="s">
        <v>164</v>
      </c>
      <c r="AU138" s="15" t="s">
        <v>177</v>
      </c>
      <c r="AY138" s="15" t="s">
        <v>162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5" t="s">
        <v>77</v>
      </c>
      <c r="BK138" s="184">
        <f>ROUND(I138*H138,2)</f>
        <v>0</v>
      </c>
      <c r="BL138" s="15" t="s">
        <v>169</v>
      </c>
      <c r="BM138" s="15" t="s">
        <v>275</v>
      </c>
    </row>
    <row r="139" spans="2:65" s="1" customFormat="1">
      <c r="B139" s="32"/>
      <c r="C139" s="33"/>
      <c r="D139" s="185" t="s">
        <v>171</v>
      </c>
      <c r="E139" s="33"/>
      <c r="F139" s="186" t="s">
        <v>276</v>
      </c>
      <c r="G139" s="33"/>
      <c r="H139" s="33"/>
      <c r="I139" s="101"/>
      <c r="J139" s="33"/>
      <c r="K139" s="33"/>
      <c r="L139" s="36"/>
      <c r="M139" s="187"/>
      <c r="N139" s="58"/>
      <c r="O139" s="58"/>
      <c r="P139" s="58"/>
      <c r="Q139" s="58"/>
      <c r="R139" s="58"/>
      <c r="S139" s="58"/>
      <c r="T139" s="59"/>
      <c r="AT139" s="15" t="s">
        <v>171</v>
      </c>
      <c r="AU139" s="15" t="s">
        <v>177</v>
      </c>
    </row>
    <row r="140" spans="2:65" s="11" customFormat="1">
      <c r="B140" s="188"/>
      <c r="C140" s="189"/>
      <c r="D140" s="185" t="s">
        <v>241</v>
      </c>
      <c r="E140" s="190" t="s">
        <v>1</v>
      </c>
      <c r="F140" s="191" t="s">
        <v>277</v>
      </c>
      <c r="G140" s="189"/>
      <c r="H140" s="192">
        <v>13.2</v>
      </c>
      <c r="I140" s="193"/>
      <c r="J140" s="189"/>
      <c r="K140" s="189"/>
      <c r="L140" s="194"/>
      <c r="M140" s="195"/>
      <c r="N140" s="196"/>
      <c r="O140" s="196"/>
      <c r="P140" s="196"/>
      <c r="Q140" s="196"/>
      <c r="R140" s="196"/>
      <c r="S140" s="196"/>
      <c r="T140" s="197"/>
      <c r="AT140" s="198" t="s">
        <v>241</v>
      </c>
      <c r="AU140" s="198" t="s">
        <v>177</v>
      </c>
      <c r="AV140" s="11" t="s">
        <v>79</v>
      </c>
      <c r="AW140" s="11" t="s">
        <v>31</v>
      </c>
      <c r="AX140" s="11" t="s">
        <v>69</v>
      </c>
      <c r="AY140" s="198" t="s">
        <v>162</v>
      </c>
    </row>
    <row r="141" spans="2:65" s="11" customFormat="1">
      <c r="B141" s="188"/>
      <c r="C141" s="189"/>
      <c r="D141" s="185" t="s">
        <v>241</v>
      </c>
      <c r="E141" s="190" t="s">
        <v>1</v>
      </c>
      <c r="F141" s="191" t="s">
        <v>278</v>
      </c>
      <c r="G141" s="189"/>
      <c r="H141" s="192">
        <v>13.2</v>
      </c>
      <c r="I141" s="193"/>
      <c r="J141" s="189"/>
      <c r="K141" s="189"/>
      <c r="L141" s="194"/>
      <c r="M141" s="195"/>
      <c r="N141" s="196"/>
      <c r="O141" s="196"/>
      <c r="P141" s="196"/>
      <c r="Q141" s="196"/>
      <c r="R141" s="196"/>
      <c r="S141" s="196"/>
      <c r="T141" s="197"/>
      <c r="AT141" s="198" t="s">
        <v>241</v>
      </c>
      <c r="AU141" s="198" t="s">
        <v>177</v>
      </c>
      <c r="AV141" s="11" t="s">
        <v>79</v>
      </c>
      <c r="AW141" s="11" t="s">
        <v>31</v>
      </c>
      <c r="AX141" s="11" t="s">
        <v>69</v>
      </c>
      <c r="AY141" s="198" t="s">
        <v>162</v>
      </c>
    </row>
    <row r="142" spans="2:65" s="12" customFormat="1">
      <c r="B142" s="209"/>
      <c r="C142" s="210"/>
      <c r="D142" s="185" t="s">
        <v>241</v>
      </c>
      <c r="E142" s="211" t="s">
        <v>1</v>
      </c>
      <c r="F142" s="212" t="s">
        <v>272</v>
      </c>
      <c r="G142" s="210"/>
      <c r="H142" s="213">
        <v>26.4</v>
      </c>
      <c r="I142" s="214"/>
      <c r="J142" s="210"/>
      <c r="K142" s="210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241</v>
      </c>
      <c r="AU142" s="219" t="s">
        <v>177</v>
      </c>
      <c r="AV142" s="12" t="s">
        <v>169</v>
      </c>
      <c r="AW142" s="12" t="s">
        <v>31</v>
      </c>
      <c r="AX142" s="12" t="s">
        <v>77</v>
      </c>
      <c r="AY142" s="219" t="s">
        <v>162</v>
      </c>
    </row>
    <row r="143" spans="2:65" s="1" customFormat="1" ht="16.5" customHeight="1">
      <c r="B143" s="32"/>
      <c r="C143" s="173" t="s">
        <v>279</v>
      </c>
      <c r="D143" s="173" t="s">
        <v>164</v>
      </c>
      <c r="E143" s="174" t="s">
        <v>280</v>
      </c>
      <c r="F143" s="175" t="s">
        <v>281</v>
      </c>
      <c r="G143" s="176" t="s">
        <v>238</v>
      </c>
      <c r="H143" s="177">
        <v>57.6</v>
      </c>
      <c r="I143" s="178"/>
      <c r="J143" s="179">
        <f>ROUND(I143*H143,2)</f>
        <v>0</v>
      </c>
      <c r="K143" s="175" t="s">
        <v>168</v>
      </c>
      <c r="L143" s="36"/>
      <c r="M143" s="180" t="s">
        <v>1</v>
      </c>
      <c r="N143" s="181" t="s">
        <v>40</v>
      </c>
      <c r="O143" s="58"/>
      <c r="P143" s="182">
        <f>O143*H143</f>
        <v>0</v>
      </c>
      <c r="Q143" s="182">
        <v>2.0019999999999998</v>
      </c>
      <c r="R143" s="182">
        <f>Q143*H143</f>
        <v>115.31519999999999</v>
      </c>
      <c r="S143" s="182">
        <v>0</v>
      </c>
      <c r="T143" s="183">
        <f>S143*H143</f>
        <v>0</v>
      </c>
      <c r="AR143" s="15" t="s">
        <v>169</v>
      </c>
      <c r="AT143" s="15" t="s">
        <v>164</v>
      </c>
      <c r="AU143" s="15" t="s">
        <v>177</v>
      </c>
      <c r="AY143" s="15" t="s">
        <v>162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5" t="s">
        <v>77</v>
      </c>
      <c r="BK143" s="184">
        <f>ROUND(I143*H143,2)</f>
        <v>0</v>
      </c>
      <c r="BL143" s="15" t="s">
        <v>169</v>
      </c>
      <c r="BM143" s="15" t="s">
        <v>282</v>
      </c>
    </row>
    <row r="144" spans="2:65" s="1" customFormat="1" ht="19.5">
      <c r="B144" s="32"/>
      <c r="C144" s="33"/>
      <c r="D144" s="185" t="s">
        <v>171</v>
      </c>
      <c r="E144" s="33"/>
      <c r="F144" s="186" t="s">
        <v>283</v>
      </c>
      <c r="G144" s="33"/>
      <c r="H144" s="33"/>
      <c r="I144" s="101"/>
      <c r="J144" s="33"/>
      <c r="K144" s="33"/>
      <c r="L144" s="36"/>
      <c r="M144" s="187"/>
      <c r="N144" s="58"/>
      <c r="O144" s="58"/>
      <c r="P144" s="58"/>
      <c r="Q144" s="58"/>
      <c r="R144" s="58"/>
      <c r="S144" s="58"/>
      <c r="T144" s="59"/>
      <c r="AT144" s="15" t="s">
        <v>171</v>
      </c>
      <c r="AU144" s="15" t="s">
        <v>177</v>
      </c>
    </row>
    <row r="145" spans="2:65" s="11" customFormat="1">
      <c r="B145" s="188"/>
      <c r="C145" s="189"/>
      <c r="D145" s="185" t="s">
        <v>241</v>
      </c>
      <c r="E145" s="190" t="s">
        <v>1</v>
      </c>
      <c r="F145" s="191" t="s">
        <v>284</v>
      </c>
      <c r="G145" s="189"/>
      <c r="H145" s="192">
        <v>28.8</v>
      </c>
      <c r="I145" s="193"/>
      <c r="J145" s="189"/>
      <c r="K145" s="189"/>
      <c r="L145" s="194"/>
      <c r="M145" s="195"/>
      <c r="N145" s="196"/>
      <c r="O145" s="196"/>
      <c r="P145" s="196"/>
      <c r="Q145" s="196"/>
      <c r="R145" s="196"/>
      <c r="S145" s="196"/>
      <c r="T145" s="197"/>
      <c r="AT145" s="198" t="s">
        <v>241</v>
      </c>
      <c r="AU145" s="198" t="s">
        <v>177</v>
      </c>
      <c r="AV145" s="11" t="s">
        <v>79</v>
      </c>
      <c r="AW145" s="11" t="s">
        <v>31</v>
      </c>
      <c r="AX145" s="11" t="s">
        <v>69</v>
      </c>
      <c r="AY145" s="198" t="s">
        <v>162</v>
      </c>
    </row>
    <row r="146" spans="2:65" s="11" customFormat="1">
      <c r="B146" s="188"/>
      <c r="C146" s="189"/>
      <c r="D146" s="185" t="s">
        <v>241</v>
      </c>
      <c r="E146" s="190" t="s">
        <v>1</v>
      </c>
      <c r="F146" s="191" t="s">
        <v>285</v>
      </c>
      <c r="G146" s="189"/>
      <c r="H146" s="192">
        <v>28.8</v>
      </c>
      <c r="I146" s="193"/>
      <c r="J146" s="189"/>
      <c r="K146" s="189"/>
      <c r="L146" s="194"/>
      <c r="M146" s="195"/>
      <c r="N146" s="196"/>
      <c r="O146" s="196"/>
      <c r="P146" s="196"/>
      <c r="Q146" s="196"/>
      <c r="R146" s="196"/>
      <c r="S146" s="196"/>
      <c r="T146" s="197"/>
      <c r="AT146" s="198" t="s">
        <v>241</v>
      </c>
      <c r="AU146" s="198" t="s">
        <v>177</v>
      </c>
      <c r="AV146" s="11" t="s">
        <v>79</v>
      </c>
      <c r="AW146" s="11" t="s">
        <v>31</v>
      </c>
      <c r="AX146" s="11" t="s">
        <v>69</v>
      </c>
      <c r="AY146" s="198" t="s">
        <v>162</v>
      </c>
    </row>
    <row r="147" spans="2:65" s="12" customFormat="1">
      <c r="B147" s="209"/>
      <c r="C147" s="210"/>
      <c r="D147" s="185" t="s">
        <v>241</v>
      </c>
      <c r="E147" s="211" t="s">
        <v>1</v>
      </c>
      <c r="F147" s="212" t="s">
        <v>272</v>
      </c>
      <c r="G147" s="210"/>
      <c r="H147" s="213">
        <v>57.6</v>
      </c>
      <c r="I147" s="214"/>
      <c r="J147" s="210"/>
      <c r="K147" s="210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241</v>
      </c>
      <c r="AU147" s="219" t="s">
        <v>177</v>
      </c>
      <c r="AV147" s="12" t="s">
        <v>169</v>
      </c>
      <c r="AW147" s="12" t="s">
        <v>31</v>
      </c>
      <c r="AX147" s="12" t="s">
        <v>77</v>
      </c>
      <c r="AY147" s="219" t="s">
        <v>162</v>
      </c>
    </row>
    <row r="148" spans="2:65" s="1" customFormat="1" ht="16.5" customHeight="1">
      <c r="B148" s="32"/>
      <c r="C148" s="173" t="s">
        <v>286</v>
      </c>
      <c r="D148" s="173" t="s">
        <v>164</v>
      </c>
      <c r="E148" s="174" t="s">
        <v>287</v>
      </c>
      <c r="F148" s="175" t="s">
        <v>288</v>
      </c>
      <c r="G148" s="176" t="s">
        <v>167</v>
      </c>
      <c r="H148" s="177">
        <v>48</v>
      </c>
      <c r="I148" s="178"/>
      <c r="J148" s="179">
        <f>ROUND(I148*H148,2)</f>
        <v>0</v>
      </c>
      <c r="K148" s="175" t="s">
        <v>168</v>
      </c>
      <c r="L148" s="36"/>
      <c r="M148" s="180" t="s">
        <v>1</v>
      </c>
      <c r="N148" s="181" t="s">
        <v>40</v>
      </c>
      <c r="O148" s="58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AR148" s="15" t="s">
        <v>169</v>
      </c>
      <c r="AT148" s="15" t="s">
        <v>164</v>
      </c>
      <c r="AU148" s="15" t="s">
        <v>177</v>
      </c>
      <c r="AY148" s="15" t="s">
        <v>162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5" t="s">
        <v>77</v>
      </c>
      <c r="BK148" s="184">
        <f>ROUND(I148*H148,2)</f>
        <v>0</v>
      </c>
      <c r="BL148" s="15" t="s">
        <v>169</v>
      </c>
      <c r="BM148" s="15" t="s">
        <v>289</v>
      </c>
    </row>
    <row r="149" spans="2:65" s="1" customFormat="1" ht="19.5">
      <c r="B149" s="32"/>
      <c r="C149" s="33"/>
      <c r="D149" s="185" t="s">
        <v>171</v>
      </c>
      <c r="E149" s="33"/>
      <c r="F149" s="186" t="s">
        <v>290</v>
      </c>
      <c r="G149" s="33"/>
      <c r="H149" s="33"/>
      <c r="I149" s="101"/>
      <c r="J149" s="33"/>
      <c r="K149" s="33"/>
      <c r="L149" s="36"/>
      <c r="M149" s="187"/>
      <c r="N149" s="58"/>
      <c r="O149" s="58"/>
      <c r="P149" s="58"/>
      <c r="Q149" s="58"/>
      <c r="R149" s="58"/>
      <c r="S149" s="58"/>
      <c r="T149" s="59"/>
      <c r="AT149" s="15" t="s">
        <v>171</v>
      </c>
      <c r="AU149" s="15" t="s">
        <v>177</v>
      </c>
    </row>
    <row r="150" spans="2:65" s="11" customFormat="1">
      <c r="B150" s="188"/>
      <c r="C150" s="189"/>
      <c r="D150" s="185" t="s">
        <v>241</v>
      </c>
      <c r="E150" s="190" t="s">
        <v>1</v>
      </c>
      <c r="F150" s="191" t="s">
        <v>291</v>
      </c>
      <c r="G150" s="189"/>
      <c r="H150" s="192">
        <v>24</v>
      </c>
      <c r="I150" s="193"/>
      <c r="J150" s="189"/>
      <c r="K150" s="189"/>
      <c r="L150" s="194"/>
      <c r="M150" s="195"/>
      <c r="N150" s="196"/>
      <c r="O150" s="196"/>
      <c r="P150" s="196"/>
      <c r="Q150" s="196"/>
      <c r="R150" s="196"/>
      <c r="S150" s="196"/>
      <c r="T150" s="197"/>
      <c r="AT150" s="198" t="s">
        <v>241</v>
      </c>
      <c r="AU150" s="198" t="s">
        <v>177</v>
      </c>
      <c r="AV150" s="11" t="s">
        <v>79</v>
      </c>
      <c r="AW150" s="11" t="s">
        <v>31</v>
      </c>
      <c r="AX150" s="11" t="s">
        <v>69</v>
      </c>
      <c r="AY150" s="198" t="s">
        <v>162</v>
      </c>
    </row>
    <row r="151" spans="2:65" s="11" customFormat="1">
      <c r="B151" s="188"/>
      <c r="C151" s="189"/>
      <c r="D151" s="185" t="s">
        <v>241</v>
      </c>
      <c r="E151" s="190" t="s">
        <v>1</v>
      </c>
      <c r="F151" s="191" t="s">
        <v>292</v>
      </c>
      <c r="G151" s="189"/>
      <c r="H151" s="192">
        <v>24</v>
      </c>
      <c r="I151" s="193"/>
      <c r="J151" s="189"/>
      <c r="K151" s="189"/>
      <c r="L151" s="194"/>
      <c r="M151" s="195"/>
      <c r="N151" s="196"/>
      <c r="O151" s="196"/>
      <c r="P151" s="196"/>
      <c r="Q151" s="196"/>
      <c r="R151" s="196"/>
      <c r="S151" s="196"/>
      <c r="T151" s="197"/>
      <c r="AT151" s="198" t="s">
        <v>241</v>
      </c>
      <c r="AU151" s="198" t="s">
        <v>177</v>
      </c>
      <c r="AV151" s="11" t="s">
        <v>79</v>
      </c>
      <c r="AW151" s="11" t="s">
        <v>31</v>
      </c>
      <c r="AX151" s="11" t="s">
        <v>69</v>
      </c>
      <c r="AY151" s="198" t="s">
        <v>162</v>
      </c>
    </row>
    <row r="152" spans="2:65" s="12" customFormat="1">
      <c r="B152" s="209"/>
      <c r="C152" s="210"/>
      <c r="D152" s="185" t="s">
        <v>241</v>
      </c>
      <c r="E152" s="211" t="s">
        <v>1</v>
      </c>
      <c r="F152" s="212" t="s">
        <v>272</v>
      </c>
      <c r="G152" s="210"/>
      <c r="H152" s="213">
        <v>48</v>
      </c>
      <c r="I152" s="214"/>
      <c r="J152" s="210"/>
      <c r="K152" s="210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241</v>
      </c>
      <c r="AU152" s="219" t="s">
        <v>177</v>
      </c>
      <c r="AV152" s="12" t="s">
        <v>169</v>
      </c>
      <c r="AW152" s="12" t="s">
        <v>31</v>
      </c>
      <c r="AX152" s="12" t="s">
        <v>77</v>
      </c>
      <c r="AY152" s="219" t="s">
        <v>162</v>
      </c>
    </row>
    <row r="153" spans="2:65" s="13" customFormat="1" ht="20.85" customHeight="1">
      <c r="B153" s="220"/>
      <c r="C153" s="221"/>
      <c r="D153" s="222" t="s">
        <v>68</v>
      </c>
      <c r="E153" s="222" t="s">
        <v>207</v>
      </c>
      <c r="F153" s="222" t="s">
        <v>293</v>
      </c>
      <c r="G153" s="221"/>
      <c r="H153" s="221"/>
      <c r="I153" s="223"/>
      <c r="J153" s="224">
        <f>BK153</f>
        <v>0</v>
      </c>
      <c r="K153" s="221"/>
      <c r="L153" s="225"/>
      <c r="M153" s="226"/>
      <c r="N153" s="227"/>
      <c r="O153" s="227"/>
      <c r="P153" s="228">
        <f>SUM(P154:P166)</f>
        <v>0</v>
      </c>
      <c r="Q153" s="227"/>
      <c r="R153" s="228">
        <f>SUM(R154:R166)</f>
        <v>0</v>
      </c>
      <c r="S153" s="227"/>
      <c r="T153" s="229">
        <f>SUM(T154:T166)</f>
        <v>0</v>
      </c>
      <c r="AR153" s="230" t="s">
        <v>77</v>
      </c>
      <c r="AT153" s="231" t="s">
        <v>68</v>
      </c>
      <c r="AU153" s="231" t="s">
        <v>177</v>
      </c>
      <c r="AY153" s="230" t="s">
        <v>162</v>
      </c>
      <c r="BK153" s="232">
        <f>SUM(BK154:BK166)</f>
        <v>0</v>
      </c>
    </row>
    <row r="154" spans="2:65" s="1" customFormat="1" ht="16.5" customHeight="1">
      <c r="B154" s="32"/>
      <c r="C154" s="173" t="s">
        <v>294</v>
      </c>
      <c r="D154" s="173" t="s">
        <v>164</v>
      </c>
      <c r="E154" s="174" t="s">
        <v>295</v>
      </c>
      <c r="F154" s="175" t="s">
        <v>296</v>
      </c>
      <c r="G154" s="176" t="s">
        <v>238</v>
      </c>
      <c r="H154" s="177">
        <v>1.2</v>
      </c>
      <c r="I154" s="178"/>
      <c r="J154" s="179">
        <f>ROUND(I154*H154,2)</f>
        <v>0</v>
      </c>
      <c r="K154" s="175" t="s">
        <v>168</v>
      </c>
      <c r="L154" s="36"/>
      <c r="M154" s="180" t="s">
        <v>1</v>
      </c>
      <c r="N154" s="181" t="s">
        <v>40</v>
      </c>
      <c r="O154" s="58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AR154" s="15" t="s">
        <v>169</v>
      </c>
      <c r="AT154" s="15" t="s">
        <v>164</v>
      </c>
      <c r="AU154" s="15" t="s">
        <v>169</v>
      </c>
      <c r="AY154" s="15" t="s">
        <v>162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5" t="s">
        <v>77</v>
      </c>
      <c r="BK154" s="184">
        <f>ROUND(I154*H154,2)</f>
        <v>0</v>
      </c>
      <c r="BL154" s="15" t="s">
        <v>169</v>
      </c>
      <c r="BM154" s="15" t="s">
        <v>297</v>
      </c>
    </row>
    <row r="155" spans="2:65" s="1" customFormat="1" ht="19.5">
      <c r="B155" s="32"/>
      <c r="C155" s="33"/>
      <c r="D155" s="185" t="s">
        <v>171</v>
      </c>
      <c r="E155" s="33"/>
      <c r="F155" s="186" t="s">
        <v>298</v>
      </c>
      <c r="G155" s="33"/>
      <c r="H155" s="33"/>
      <c r="I155" s="101"/>
      <c r="J155" s="33"/>
      <c r="K155" s="33"/>
      <c r="L155" s="36"/>
      <c r="M155" s="187"/>
      <c r="N155" s="58"/>
      <c r="O155" s="58"/>
      <c r="P155" s="58"/>
      <c r="Q155" s="58"/>
      <c r="R155" s="58"/>
      <c r="S155" s="58"/>
      <c r="T155" s="59"/>
      <c r="AT155" s="15" t="s">
        <v>171</v>
      </c>
      <c r="AU155" s="15" t="s">
        <v>169</v>
      </c>
    </row>
    <row r="156" spans="2:65" s="11" customFormat="1">
      <c r="B156" s="188"/>
      <c r="C156" s="189"/>
      <c r="D156" s="185" t="s">
        <v>241</v>
      </c>
      <c r="E156" s="190" t="s">
        <v>1</v>
      </c>
      <c r="F156" s="191" t="s">
        <v>299</v>
      </c>
      <c r="G156" s="189"/>
      <c r="H156" s="192">
        <v>1.2</v>
      </c>
      <c r="I156" s="193"/>
      <c r="J156" s="189"/>
      <c r="K156" s="189"/>
      <c r="L156" s="194"/>
      <c r="M156" s="195"/>
      <c r="N156" s="196"/>
      <c r="O156" s="196"/>
      <c r="P156" s="196"/>
      <c r="Q156" s="196"/>
      <c r="R156" s="196"/>
      <c r="S156" s="196"/>
      <c r="T156" s="197"/>
      <c r="AT156" s="198" t="s">
        <v>241</v>
      </c>
      <c r="AU156" s="198" t="s">
        <v>169</v>
      </c>
      <c r="AV156" s="11" t="s">
        <v>79</v>
      </c>
      <c r="AW156" s="11" t="s">
        <v>31</v>
      </c>
      <c r="AX156" s="11" t="s">
        <v>77</v>
      </c>
      <c r="AY156" s="198" t="s">
        <v>162</v>
      </c>
    </row>
    <row r="157" spans="2:65" s="1" customFormat="1" ht="16.5" customHeight="1">
      <c r="B157" s="32"/>
      <c r="C157" s="173" t="s">
        <v>300</v>
      </c>
      <c r="D157" s="173" t="s">
        <v>164</v>
      </c>
      <c r="E157" s="174" t="s">
        <v>301</v>
      </c>
      <c r="F157" s="175" t="s">
        <v>302</v>
      </c>
      <c r="G157" s="176" t="s">
        <v>303</v>
      </c>
      <c r="H157" s="177">
        <v>3.84</v>
      </c>
      <c r="I157" s="178"/>
      <c r="J157" s="179">
        <f>ROUND(I157*H157,2)</f>
        <v>0</v>
      </c>
      <c r="K157" s="175" t="s">
        <v>304</v>
      </c>
      <c r="L157" s="36"/>
      <c r="M157" s="180" t="s">
        <v>1</v>
      </c>
      <c r="N157" s="181" t="s">
        <v>40</v>
      </c>
      <c r="O157" s="58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AR157" s="15" t="s">
        <v>169</v>
      </c>
      <c r="AT157" s="15" t="s">
        <v>164</v>
      </c>
      <c r="AU157" s="15" t="s">
        <v>169</v>
      </c>
      <c r="AY157" s="15" t="s">
        <v>162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5" t="s">
        <v>77</v>
      </c>
      <c r="BK157" s="184">
        <f>ROUND(I157*H157,2)</f>
        <v>0</v>
      </c>
      <c r="BL157" s="15" t="s">
        <v>169</v>
      </c>
      <c r="BM157" s="15" t="s">
        <v>305</v>
      </c>
    </row>
    <row r="158" spans="2:65" s="1" customFormat="1">
      <c r="B158" s="32"/>
      <c r="C158" s="33"/>
      <c r="D158" s="185" t="s">
        <v>171</v>
      </c>
      <c r="E158" s="33"/>
      <c r="F158" s="186" t="s">
        <v>306</v>
      </c>
      <c r="G158" s="33"/>
      <c r="H158" s="33"/>
      <c r="I158" s="101"/>
      <c r="J158" s="33"/>
      <c r="K158" s="33"/>
      <c r="L158" s="36"/>
      <c r="M158" s="187"/>
      <c r="N158" s="58"/>
      <c r="O158" s="58"/>
      <c r="P158" s="58"/>
      <c r="Q158" s="58"/>
      <c r="R158" s="58"/>
      <c r="S158" s="58"/>
      <c r="T158" s="59"/>
      <c r="AT158" s="15" t="s">
        <v>171</v>
      </c>
      <c r="AU158" s="15" t="s">
        <v>169</v>
      </c>
    </row>
    <row r="159" spans="2:65" s="11" customFormat="1">
      <c r="B159" s="188"/>
      <c r="C159" s="189"/>
      <c r="D159" s="185" t="s">
        <v>241</v>
      </c>
      <c r="E159" s="190" t="s">
        <v>1</v>
      </c>
      <c r="F159" s="191" t="s">
        <v>307</v>
      </c>
      <c r="G159" s="189"/>
      <c r="H159" s="192">
        <v>1.2</v>
      </c>
      <c r="I159" s="193"/>
      <c r="J159" s="189"/>
      <c r="K159" s="189"/>
      <c r="L159" s="194"/>
      <c r="M159" s="195"/>
      <c r="N159" s="196"/>
      <c r="O159" s="196"/>
      <c r="P159" s="196"/>
      <c r="Q159" s="196"/>
      <c r="R159" s="196"/>
      <c r="S159" s="196"/>
      <c r="T159" s="197"/>
      <c r="AT159" s="198" t="s">
        <v>241</v>
      </c>
      <c r="AU159" s="198" t="s">
        <v>169</v>
      </c>
      <c r="AV159" s="11" t="s">
        <v>79</v>
      </c>
      <c r="AW159" s="11" t="s">
        <v>31</v>
      </c>
      <c r="AX159" s="11" t="s">
        <v>69</v>
      </c>
      <c r="AY159" s="198" t="s">
        <v>162</v>
      </c>
    </row>
    <row r="160" spans="2:65" s="11" customFormat="1">
      <c r="B160" s="188"/>
      <c r="C160" s="189"/>
      <c r="D160" s="185" t="s">
        <v>241</v>
      </c>
      <c r="E160" s="190" t="s">
        <v>1</v>
      </c>
      <c r="F160" s="191" t="s">
        <v>308</v>
      </c>
      <c r="G160" s="189"/>
      <c r="H160" s="192">
        <v>2.64</v>
      </c>
      <c r="I160" s="193"/>
      <c r="J160" s="189"/>
      <c r="K160" s="189"/>
      <c r="L160" s="194"/>
      <c r="M160" s="195"/>
      <c r="N160" s="196"/>
      <c r="O160" s="196"/>
      <c r="P160" s="196"/>
      <c r="Q160" s="196"/>
      <c r="R160" s="196"/>
      <c r="S160" s="196"/>
      <c r="T160" s="197"/>
      <c r="AT160" s="198" t="s">
        <v>241</v>
      </c>
      <c r="AU160" s="198" t="s">
        <v>169</v>
      </c>
      <c r="AV160" s="11" t="s">
        <v>79</v>
      </c>
      <c r="AW160" s="11" t="s">
        <v>31</v>
      </c>
      <c r="AX160" s="11" t="s">
        <v>69</v>
      </c>
      <c r="AY160" s="198" t="s">
        <v>162</v>
      </c>
    </row>
    <row r="161" spans="2:65" s="12" customFormat="1">
      <c r="B161" s="209"/>
      <c r="C161" s="210"/>
      <c r="D161" s="185" t="s">
        <v>241</v>
      </c>
      <c r="E161" s="211" t="s">
        <v>1</v>
      </c>
      <c r="F161" s="212" t="s">
        <v>272</v>
      </c>
      <c r="G161" s="210"/>
      <c r="H161" s="213">
        <v>3.84</v>
      </c>
      <c r="I161" s="214"/>
      <c r="J161" s="210"/>
      <c r="K161" s="210"/>
      <c r="L161" s="215"/>
      <c r="M161" s="216"/>
      <c r="N161" s="217"/>
      <c r="O161" s="217"/>
      <c r="P161" s="217"/>
      <c r="Q161" s="217"/>
      <c r="R161" s="217"/>
      <c r="S161" s="217"/>
      <c r="T161" s="218"/>
      <c r="AT161" s="219" t="s">
        <v>241</v>
      </c>
      <c r="AU161" s="219" t="s">
        <v>169</v>
      </c>
      <c r="AV161" s="12" t="s">
        <v>169</v>
      </c>
      <c r="AW161" s="12" t="s">
        <v>31</v>
      </c>
      <c r="AX161" s="12" t="s">
        <v>77</v>
      </c>
      <c r="AY161" s="219" t="s">
        <v>162</v>
      </c>
    </row>
    <row r="162" spans="2:65" s="1" customFormat="1" ht="16.5" customHeight="1">
      <c r="B162" s="32"/>
      <c r="C162" s="173" t="s">
        <v>309</v>
      </c>
      <c r="D162" s="173" t="s">
        <v>164</v>
      </c>
      <c r="E162" s="174" t="s">
        <v>310</v>
      </c>
      <c r="F162" s="175" t="s">
        <v>311</v>
      </c>
      <c r="G162" s="176" t="s">
        <v>303</v>
      </c>
      <c r="H162" s="177">
        <v>3.84</v>
      </c>
      <c r="I162" s="178"/>
      <c r="J162" s="179">
        <f>ROUND(I162*H162,2)</f>
        <v>0</v>
      </c>
      <c r="K162" s="175" t="s">
        <v>304</v>
      </c>
      <c r="L162" s="36"/>
      <c r="M162" s="180" t="s">
        <v>1</v>
      </c>
      <c r="N162" s="181" t="s">
        <v>40</v>
      </c>
      <c r="O162" s="58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AR162" s="15" t="s">
        <v>169</v>
      </c>
      <c r="AT162" s="15" t="s">
        <v>164</v>
      </c>
      <c r="AU162" s="15" t="s">
        <v>169</v>
      </c>
      <c r="AY162" s="15" t="s">
        <v>162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5" t="s">
        <v>77</v>
      </c>
      <c r="BK162" s="184">
        <f>ROUND(I162*H162,2)</f>
        <v>0</v>
      </c>
      <c r="BL162" s="15" t="s">
        <v>169</v>
      </c>
      <c r="BM162" s="15" t="s">
        <v>312</v>
      </c>
    </row>
    <row r="163" spans="2:65" s="1" customFormat="1">
      <c r="B163" s="32"/>
      <c r="C163" s="33"/>
      <c r="D163" s="185" t="s">
        <v>171</v>
      </c>
      <c r="E163" s="33"/>
      <c r="F163" s="186" t="s">
        <v>313</v>
      </c>
      <c r="G163" s="33"/>
      <c r="H163" s="33"/>
      <c r="I163" s="101"/>
      <c r="J163" s="33"/>
      <c r="K163" s="33"/>
      <c r="L163" s="36"/>
      <c r="M163" s="187"/>
      <c r="N163" s="58"/>
      <c r="O163" s="58"/>
      <c r="P163" s="58"/>
      <c r="Q163" s="58"/>
      <c r="R163" s="58"/>
      <c r="S163" s="58"/>
      <c r="T163" s="59"/>
      <c r="AT163" s="15" t="s">
        <v>171</v>
      </c>
      <c r="AU163" s="15" t="s">
        <v>169</v>
      </c>
    </row>
    <row r="164" spans="2:65" s="1" customFormat="1" ht="16.5" customHeight="1">
      <c r="B164" s="32"/>
      <c r="C164" s="173" t="s">
        <v>314</v>
      </c>
      <c r="D164" s="173" t="s">
        <v>164</v>
      </c>
      <c r="E164" s="174" t="s">
        <v>315</v>
      </c>
      <c r="F164" s="175" t="s">
        <v>316</v>
      </c>
      <c r="G164" s="176" t="s">
        <v>303</v>
      </c>
      <c r="H164" s="177">
        <v>92.16</v>
      </c>
      <c r="I164" s="178"/>
      <c r="J164" s="179">
        <f>ROUND(I164*H164,2)</f>
        <v>0</v>
      </c>
      <c r="K164" s="175" t="s">
        <v>304</v>
      </c>
      <c r="L164" s="36"/>
      <c r="M164" s="180" t="s">
        <v>1</v>
      </c>
      <c r="N164" s="181" t="s">
        <v>40</v>
      </c>
      <c r="O164" s="58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AR164" s="15" t="s">
        <v>169</v>
      </c>
      <c r="AT164" s="15" t="s">
        <v>164</v>
      </c>
      <c r="AU164" s="15" t="s">
        <v>169</v>
      </c>
      <c r="AY164" s="15" t="s">
        <v>162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5" t="s">
        <v>77</v>
      </c>
      <c r="BK164" s="184">
        <f>ROUND(I164*H164,2)</f>
        <v>0</v>
      </c>
      <c r="BL164" s="15" t="s">
        <v>169</v>
      </c>
      <c r="BM164" s="15" t="s">
        <v>317</v>
      </c>
    </row>
    <row r="165" spans="2:65" s="1" customFormat="1">
      <c r="B165" s="32"/>
      <c r="C165" s="33"/>
      <c r="D165" s="185" t="s">
        <v>171</v>
      </c>
      <c r="E165" s="33"/>
      <c r="F165" s="186" t="s">
        <v>318</v>
      </c>
      <c r="G165" s="33"/>
      <c r="H165" s="33"/>
      <c r="I165" s="101"/>
      <c r="J165" s="33"/>
      <c r="K165" s="33"/>
      <c r="L165" s="36"/>
      <c r="M165" s="187"/>
      <c r="N165" s="58"/>
      <c r="O165" s="58"/>
      <c r="P165" s="58"/>
      <c r="Q165" s="58"/>
      <c r="R165" s="58"/>
      <c r="S165" s="58"/>
      <c r="T165" s="59"/>
      <c r="AT165" s="15" t="s">
        <v>171</v>
      </c>
      <c r="AU165" s="15" t="s">
        <v>169</v>
      </c>
    </row>
    <row r="166" spans="2:65" s="11" customFormat="1">
      <c r="B166" s="188"/>
      <c r="C166" s="189"/>
      <c r="D166" s="185" t="s">
        <v>241</v>
      </c>
      <c r="E166" s="190" t="s">
        <v>1</v>
      </c>
      <c r="F166" s="191" t="s">
        <v>319</v>
      </c>
      <c r="G166" s="189"/>
      <c r="H166" s="192">
        <v>92.16</v>
      </c>
      <c r="I166" s="193"/>
      <c r="J166" s="189"/>
      <c r="K166" s="189"/>
      <c r="L166" s="194"/>
      <c r="M166" s="195"/>
      <c r="N166" s="196"/>
      <c r="O166" s="196"/>
      <c r="P166" s="196"/>
      <c r="Q166" s="196"/>
      <c r="R166" s="196"/>
      <c r="S166" s="196"/>
      <c r="T166" s="197"/>
      <c r="AT166" s="198" t="s">
        <v>241</v>
      </c>
      <c r="AU166" s="198" t="s">
        <v>169</v>
      </c>
      <c r="AV166" s="11" t="s">
        <v>79</v>
      </c>
      <c r="AW166" s="11" t="s">
        <v>31</v>
      </c>
      <c r="AX166" s="11" t="s">
        <v>77</v>
      </c>
      <c r="AY166" s="198" t="s">
        <v>162</v>
      </c>
    </row>
    <row r="167" spans="2:65" s="10" customFormat="1" ht="22.9" customHeight="1">
      <c r="B167" s="157"/>
      <c r="C167" s="158"/>
      <c r="D167" s="159" t="s">
        <v>68</v>
      </c>
      <c r="E167" s="171" t="s">
        <v>169</v>
      </c>
      <c r="F167" s="171" t="s">
        <v>320</v>
      </c>
      <c r="G167" s="158"/>
      <c r="H167" s="158"/>
      <c r="I167" s="161"/>
      <c r="J167" s="172">
        <f>BK167</f>
        <v>0</v>
      </c>
      <c r="K167" s="158"/>
      <c r="L167" s="163"/>
      <c r="M167" s="164"/>
      <c r="N167" s="165"/>
      <c r="O167" s="165"/>
      <c r="P167" s="166">
        <f>SUM(P168:P175)</f>
        <v>0</v>
      </c>
      <c r="Q167" s="165"/>
      <c r="R167" s="166">
        <f>SUM(R168:R175)</f>
        <v>44.543999999999997</v>
      </c>
      <c r="S167" s="165"/>
      <c r="T167" s="167">
        <f>SUM(T168:T175)</f>
        <v>0</v>
      </c>
      <c r="AR167" s="168" t="s">
        <v>77</v>
      </c>
      <c r="AT167" s="169" t="s">
        <v>68</v>
      </c>
      <c r="AU167" s="169" t="s">
        <v>77</v>
      </c>
      <c r="AY167" s="168" t="s">
        <v>162</v>
      </c>
      <c r="BK167" s="170">
        <f>SUM(BK168:BK175)</f>
        <v>0</v>
      </c>
    </row>
    <row r="168" spans="2:65" s="1" customFormat="1" ht="16.5" customHeight="1">
      <c r="B168" s="32"/>
      <c r="C168" s="173" t="s">
        <v>321</v>
      </c>
      <c r="D168" s="173" t="s">
        <v>164</v>
      </c>
      <c r="E168" s="174" t="s">
        <v>322</v>
      </c>
      <c r="F168" s="175" t="s">
        <v>323</v>
      </c>
      <c r="G168" s="176" t="s">
        <v>238</v>
      </c>
      <c r="H168" s="177">
        <v>19.2</v>
      </c>
      <c r="I168" s="178"/>
      <c r="J168" s="179">
        <f>ROUND(I168*H168,2)</f>
        <v>0</v>
      </c>
      <c r="K168" s="175" t="s">
        <v>168</v>
      </c>
      <c r="L168" s="36"/>
      <c r="M168" s="180" t="s">
        <v>1</v>
      </c>
      <c r="N168" s="181" t="s">
        <v>40</v>
      </c>
      <c r="O168" s="58"/>
      <c r="P168" s="182">
        <f>O168*H168</f>
        <v>0</v>
      </c>
      <c r="Q168" s="182">
        <v>2.3199999999999998</v>
      </c>
      <c r="R168" s="182">
        <f>Q168*H168</f>
        <v>44.543999999999997</v>
      </c>
      <c r="S168" s="182">
        <v>0</v>
      </c>
      <c r="T168" s="183">
        <f>S168*H168</f>
        <v>0</v>
      </c>
      <c r="AR168" s="15" t="s">
        <v>169</v>
      </c>
      <c r="AT168" s="15" t="s">
        <v>164</v>
      </c>
      <c r="AU168" s="15" t="s">
        <v>79</v>
      </c>
      <c r="AY168" s="15" t="s">
        <v>162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5" t="s">
        <v>77</v>
      </c>
      <c r="BK168" s="184">
        <f>ROUND(I168*H168,2)</f>
        <v>0</v>
      </c>
      <c r="BL168" s="15" t="s">
        <v>169</v>
      </c>
      <c r="BM168" s="15" t="s">
        <v>324</v>
      </c>
    </row>
    <row r="169" spans="2:65" s="1" customFormat="1">
      <c r="B169" s="32"/>
      <c r="C169" s="33"/>
      <c r="D169" s="185" t="s">
        <v>171</v>
      </c>
      <c r="E169" s="33"/>
      <c r="F169" s="186" t="s">
        <v>325</v>
      </c>
      <c r="G169" s="33"/>
      <c r="H169" s="33"/>
      <c r="I169" s="101"/>
      <c r="J169" s="33"/>
      <c r="K169" s="33"/>
      <c r="L169" s="36"/>
      <c r="M169" s="187"/>
      <c r="N169" s="58"/>
      <c r="O169" s="58"/>
      <c r="P169" s="58"/>
      <c r="Q169" s="58"/>
      <c r="R169" s="58"/>
      <c r="S169" s="58"/>
      <c r="T169" s="59"/>
      <c r="AT169" s="15" t="s">
        <v>171</v>
      </c>
      <c r="AU169" s="15" t="s">
        <v>79</v>
      </c>
    </row>
    <row r="170" spans="2:65" s="11" customFormat="1">
      <c r="B170" s="188"/>
      <c r="C170" s="189"/>
      <c r="D170" s="185" t="s">
        <v>241</v>
      </c>
      <c r="E170" s="190" t="s">
        <v>1</v>
      </c>
      <c r="F170" s="191" t="s">
        <v>326</v>
      </c>
      <c r="G170" s="189"/>
      <c r="H170" s="192">
        <v>19.2</v>
      </c>
      <c r="I170" s="193"/>
      <c r="J170" s="189"/>
      <c r="K170" s="189"/>
      <c r="L170" s="194"/>
      <c r="M170" s="195"/>
      <c r="N170" s="196"/>
      <c r="O170" s="196"/>
      <c r="P170" s="196"/>
      <c r="Q170" s="196"/>
      <c r="R170" s="196"/>
      <c r="S170" s="196"/>
      <c r="T170" s="197"/>
      <c r="AT170" s="198" t="s">
        <v>241</v>
      </c>
      <c r="AU170" s="198" t="s">
        <v>79</v>
      </c>
      <c r="AV170" s="11" t="s">
        <v>79</v>
      </c>
      <c r="AW170" s="11" t="s">
        <v>31</v>
      </c>
      <c r="AX170" s="11" t="s">
        <v>77</v>
      </c>
      <c r="AY170" s="198" t="s">
        <v>162</v>
      </c>
    </row>
    <row r="171" spans="2:65" s="1" customFormat="1" ht="16.5" customHeight="1">
      <c r="B171" s="32"/>
      <c r="C171" s="173" t="s">
        <v>327</v>
      </c>
      <c r="D171" s="173" t="s">
        <v>164</v>
      </c>
      <c r="E171" s="174" t="s">
        <v>328</v>
      </c>
      <c r="F171" s="175" t="s">
        <v>329</v>
      </c>
      <c r="G171" s="176" t="s">
        <v>167</v>
      </c>
      <c r="H171" s="177">
        <v>24</v>
      </c>
      <c r="I171" s="178"/>
      <c r="J171" s="179">
        <f>ROUND(I171*H171,2)</f>
        <v>0</v>
      </c>
      <c r="K171" s="175" t="s">
        <v>168</v>
      </c>
      <c r="L171" s="36"/>
      <c r="M171" s="180" t="s">
        <v>1</v>
      </c>
      <c r="N171" s="181" t="s">
        <v>40</v>
      </c>
      <c r="O171" s="58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AR171" s="15" t="s">
        <v>169</v>
      </c>
      <c r="AT171" s="15" t="s">
        <v>164</v>
      </c>
      <c r="AU171" s="15" t="s">
        <v>79</v>
      </c>
      <c r="AY171" s="15" t="s">
        <v>162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5" t="s">
        <v>77</v>
      </c>
      <c r="BK171" s="184">
        <f>ROUND(I171*H171,2)</f>
        <v>0</v>
      </c>
      <c r="BL171" s="15" t="s">
        <v>169</v>
      </c>
      <c r="BM171" s="15" t="s">
        <v>330</v>
      </c>
    </row>
    <row r="172" spans="2:65" s="1" customFormat="1">
      <c r="B172" s="32"/>
      <c r="C172" s="33"/>
      <c r="D172" s="185" t="s">
        <v>171</v>
      </c>
      <c r="E172" s="33"/>
      <c r="F172" s="186" t="s">
        <v>331</v>
      </c>
      <c r="G172" s="33"/>
      <c r="H172" s="33"/>
      <c r="I172" s="101"/>
      <c r="J172" s="33"/>
      <c r="K172" s="33"/>
      <c r="L172" s="36"/>
      <c r="M172" s="187"/>
      <c r="N172" s="58"/>
      <c r="O172" s="58"/>
      <c r="P172" s="58"/>
      <c r="Q172" s="58"/>
      <c r="R172" s="58"/>
      <c r="S172" s="58"/>
      <c r="T172" s="59"/>
      <c r="AT172" s="15" t="s">
        <v>171</v>
      </c>
      <c r="AU172" s="15" t="s">
        <v>79</v>
      </c>
    </row>
    <row r="173" spans="2:65" s="11" customFormat="1">
      <c r="B173" s="188"/>
      <c r="C173" s="189"/>
      <c r="D173" s="185" t="s">
        <v>241</v>
      </c>
      <c r="E173" s="190" t="s">
        <v>1</v>
      </c>
      <c r="F173" s="191" t="s">
        <v>332</v>
      </c>
      <c r="G173" s="189"/>
      <c r="H173" s="192">
        <v>24</v>
      </c>
      <c r="I173" s="193"/>
      <c r="J173" s="189"/>
      <c r="K173" s="189"/>
      <c r="L173" s="194"/>
      <c r="M173" s="195"/>
      <c r="N173" s="196"/>
      <c r="O173" s="196"/>
      <c r="P173" s="196"/>
      <c r="Q173" s="196"/>
      <c r="R173" s="196"/>
      <c r="S173" s="196"/>
      <c r="T173" s="197"/>
      <c r="AT173" s="198" t="s">
        <v>241</v>
      </c>
      <c r="AU173" s="198" t="s">
        <v>79</v>
      </c>
      <c r="AV173" s="11" t="s">
        <v>79</v>
      </c>
      <c r="AW173" s="11" t="s">
        <v>31</v>
      </c>
      <c r="AX173" s="11" t="s">
        <v>77</v>
      </c>
      <c r="AY173" s="198" t="s">
        <v>162</v>
      </c>
    </row>
    <row r="174" spans="2:65" s="1" customFormat="1" ht="16.5" customHeight="1">
      <c r="B174" s="32"/>
      <c r="C174" s="173" t="s">
        <v>333</v>
      </c>
      <c r="D174" s="173" t="s">
        <v>164</v>
      </c>
      <c r="E174" s="174" t="s">
        <v>334</v>
      </c>
      <c r="F174" s="175" t="s">
        <v>335</v>
      </c>
      <c r="G174" s="176" t="s">
        <v>303</v>
      </c>
      <c r="H174" s="177">
        <v>165.71299999999999</v>
      </c>
      <c r="I174" s="178"/>
      <c r="J174" s="179">
        <f>ROUND(I174*H174,2)</f>
        <v>0</v>
      </c>
      <c r="K174" s="175" t="s">
        <v>168</v>
      </c>
      <c r="L174" s="36"/>
      <c r="M174" s="180" t="s">
        <v>1</v>
      </c>
      <c r="N174" s="181" t="s">
        <v>40</v>
      </c>
      <c r="O174" s="58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AR174" s="15" t="s">
        <v>169</v>
      </c>
      <c r="AT174" s="15" t="s">
        <v>164</v>
      </c>
      <c r="AU174" s="15" t="s">
        <v>79</v>
      </c>
      <c r="AY174" s="15" t="s">
        <v>162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5" t="s">
        <v>77</v>
      </c>
      <c r="BK174" s="184">
        <f>ROUND(I174*H174,2)</f>
        <v>0</v>
      </c>
      <c r="BL174" s="15" t="s">
        <v>169</v>
      </c>
      <c r="BM174" s="15" t="s">
        <v>336</v>
      </c>
    </row>
    <row r="175" spans="2:65" s="1" customFormat="1">
      <c r="B175" s="32"/>
      <c r="C175" s="33"/>
      <c r="D175" s="185" t="s">
        <v>171</v>
      </c>
      <c r="E175" s="33"/>
      <c r="F175" s="186" t="s">
        <v>337</v>
      </c>
      <c r="G175" s="33"/>
      <c r="H175" s="33"/>
      <c r="I175" s="101"/>
      <c r="J175" s="33"/>
      <c r="K175" s="33"/>
      <c r="L175" s="36"/>
      <c r="M175" s="233"/>
      <c r="N175" s="234"/>
      <c r="O175" s="234"/>
      <c r="P175" s="234"/>
      <c r="Q175" s="234"/>
      <c r="R175" s="234"/>
      <c r="S175" s="234"/>
      <c r="T175" s="235"/>
      <c r="AT175" s="15" t="s">
        <v>171</v>
      </c>
      <c r="AU175" s="15" t="s">
        <v>79</v>
      </c>
    </row>
    <row r="176" spans="2:65" s="1" customFormat="1" ht="6.95" customHeight="1">
      <c r="B176" s="44"/>
      <c r="C176" s="45"/>
      <c r="D176" s="45"/>
      <c r="E176" s="45"/>
      <c r="F176" s="45"/>
      <c r="G176" s="45"/>
      <c r="H176" s="45"/>
      <c r="I176" s="123"/>
      <c r="J176" s="45"/>
      <c r="K176" s="45"/>
      <c r="L176" s="36"/>
    </row>
  </sheetData>
  <sheetProtection algorithmName="SHA-512" hashValue="+skm0w3YsaDYGNgkA2IS6hMVGNQxS3tTvJvO1QdUmsGhyM5gMVSVi5LE/PV2831Pe5hyRloujgyod9BKSkPdbA==" saltValue="IsBSEiZHetOZhI8FAZSA144MKpVv29qs600qun71sJrHK3BKtLCWTar+25oslsEVdJe//aErhZH0+fdtpmkwTw==" spinCount="100000" sheet="1" objects="1" scenarios="1" formatColumns="0" formatRows="0" autoFilter="0"/>
  <autoFilter ref="C84:K175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8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5" t="s">
        <v>132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133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1" t="str">
        <f>'Rekapitulace stavby'!K6</f>
        <v>Bratřejovka, km 3,190-6,271, oprava stupňů a opevnění toku</v>
      </c>
      <c r="F7" s="282"/>
      <c r="G7" s="282"/>
      <c r="H7" s="282"/>
      <c r="L7" s="18"/>
    </row>
    <row r="8" spans="2:46" s="1" customFormat="1" ht="12" customHeight="1">
      <c r="B8" s="36"/>
      <c r="D8" s="100" t="s">
        <v>134</v>
      </c>
      <c r="I8" s="101"/>
      <c r="L8" s="36"/>
    </row>
    <row r="9" spans="2:46" s="1" customFormat="1" ht="36.950000000000003" customHeight="1">
      <c r="B9" s="36"/>
      <c r="E9" s="283" t="s">
        <v>955</v>
      </c>
      <c r="F9" s="284"/>
      <c r="G9" s="284"/>
      <c r="H9" s="284"/>
      <c r="I9" s="101"/>
      <c r="L9" s="36"/>
    </row>
    <row r="10" spans="2:46" s="1" customFormat="1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7. 12. 2018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5" t="str">
        <f>'Rekapitulace stavby'!E14</f>
        <v>Vyplň údaj</v>
      </c>
      <c r="F18" s="286"/>
      <c r="G18" s="286"/>
      <c r="H18" s="286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32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33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34</v>
      </c>
      <c r="I26" s="101"/>
      <c r="L26" s="36"/>
    </row>
    <row r="27" spans="2:12" s="6" customFormat="1" ht="16.5" customHeight="1">
      <c r="B27" s="104"/>
      <c r="E27" s="287" t="s">
        <v>1</v>
      </c>
      <c r="F27" s="287"/>
      <c r="G27" s="287"/>
      <c r="H27" s="287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35</v>
      </c>
      <c r="I30" s="101"/>
      <c r="J30" s="108">
        <f>ROUND(J82,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37</v>
      </c>
      <c r="I32" s="110" t="s">
        <v>36</v>
      </c>
      <c r="J32" s="109" t="s">
        <v>38</v>
      </c>
      <c r="L32" s="36"/>
    </row>
    <row r="33" spans="2:12" s="1" customFormat="1" ht="14.45" customHeight="1">
      <c r="B33" s="36"/>
      <c r="D33" s="100" t="s">
        <v>39</v>
      </c>
      <c r="E33" s="100" t="s">
        <v>40</v>
      </c>
      <c r="F33" s="111">
        <f>ROUND((SUM(BE82:BE97)),  2)</f>
        <v>0</v>
      </c>
      <c r="I33" s="112">
        <v>0.21</v>
      </c>
      <c r="J33" s="111">
        <f>ROUND(((SUM(BE82:BE97))*I33),  2)</f>
        <v>0</v>
      </c>
      <c r="L33" s="36"/>
    </row>
    <row r="34" spans="2:12" s="1" customFormat="1" ht="14.45" customHeight="1">
      <c r="B34" s="36"/>
      <c r="E34" s="100" t="s">
        <v>41</v>
      </c>
      <c r="F34" s="111">
        <f>ROUND((SUM(BF82:BF97)),  2)</f>
        <v>0</v>
      </c>
      <c r="I34" s="112">
        <v>0.15</v>
      </c>
      <c r="J34" s="111">
        <f>ROUND(((SUM(BF82:BF97))*I34),  2)</f>
        <v>0</v>
      </c>
      <c r="L34" s="36"/>
    </row>
    <row r="35" spans="2:12" s="1" customFormat="1" ht="14.45" hidden="1" customHeight="1">
      <c r="B35" s="36"/>
      <c r="E35" s="100" t="s">
        <v>42</v>
      </c>
      <c r="F35" s="111">
        <f>ROUND((SUM(BG82:BG97)),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43</v>
      </c>
      <c r="F36" s="111">
        <f>ROUND((SUM(BH82:BH97)),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44</v>
      </c>
      <c r="F37" s="111">
        <f>ROUND((SUM(BI82:BI97)),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45</v>
      </c>
      <c r="E39" s="115"/>
      <c r="F39" s="115"/>
      <c r="G39" s="116" t="s">
        <v>46</v>
      </c>
      <c r="H39" s="117" t="s">
        <v>47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136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79" t="str">
        <f>E7</f>
        <v>Bratřejovka, km 3,190-6,271, oprava stupňů a opevnění toku</v>
      </c>
      <c r="F48" s="280"/>
      <c r="G48" s="280"/>
      <c r="H48" s="280"/>
      <c r="I48" s="101"/>
      <c r="J48" s="33"/>
      <c r="K48" s="33"/>
      <c r="L48" s="36"/>
    </row>
    <row r="49" spans="2:47" s="1" customFormat="1" ht="12" customHeight="1">
      <c r="B49" s="32"/>
      <c r="C49" s="27" t="s">
        <v>134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62" t="str">
        <f>E9</f>
        <v>19 - Vedlejší rozpočtové náklady</v>
      </c>
      <c r="F50" s="261"/>
      <c r="G50" s="261"/>
      <c r="H50" s="26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7. 12. 2018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Povodí Moravy, s.p.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32</v>
      </c>
      <c r="J55" s="30" t="str">
        <f>E24</f>
        <v>Agroprojekt PSO, s.r.o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137</v>
      </c>
      <c r="D57" s="128"/>
      <c r="E57" s="128"/>
      <c r="F57" s="128"/>
      <c r="G57" s="128"/>
      <c r="H57" s="128"/>
      <c r="I57" s="129"/>
      <c r="J57" s="130" t="s">
        <v>138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139</v>
      </c>
      <c r="D59" s="33"/>
      <c r="E59" s="33"/>
      <c r="F59" s="33"/>
      <c r="G59" s="33"/>
      <c r="H59" s="33"/>
      <c r="I59" s="101"/>
      <c r="J59" s="71">
        <f>J82</f>
        <v>0</v>
      </c>
      <c r="K59" s="33"/>
      <c r="L59" s="36"/>
      <c r="AU59" s="15" t="s">
        <v>140</v>
      </c>
    </row>
    <row r="60" spans="2:47" s="7" customFormat="1" ht="24.95" customHeight="1">
      <c r="B60" s="132"/>
      <c r="C60" s="133"/>
      <c r="D60" s="134" t="s">
        <v>956</v>
      </c>
      <c r="E60" s="135"/>
      <c r="F60" s="135"/>
      <c r="G60" s="135"/>
      <c r="H60" s="135"/>
      <c r="I60" s="136"/>
      <c r="J60" s="137">
        <f>J83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957</v>
      </c>
      <c r="E61" s="142"/>
      <c r="F61" s="142"/>
      <c r="G61" s="142"/>
      <c r="H61" s="142"/>
      <c r="I61" s="143"/>
      <c r="J61" s="144">
        <f>J84</f>
        <v>0</v>
      </c>
      <c r="K61" s="140"/>
      <c r="L61" s="145"/>
    </row>
    <row r="62" spans="2:47" s="8" customFormat="1" ht="19.899999999999999" customHeight="1">
      <c r="B62" s="139"/>
      <c r="C62" s="140"/>
      <c r="D62" s="141" t="s">
        <v>958</v>
      </c>
      <c r="E62" s="142"/>
      <c r="F62" s="142"/>
      <c r="G62" s="142"/>
      <c r="H62" s="142"/>
      <c r="I62" s="143"/>
      <c r="J62" s="144">
        <f>J91</f>
        <v>0</v>
      </c>
      <c r="K62" s="140"/>
      <c r="L62" s="145"/>
    </row>
    <row r="63" spans="2:47" s="1" customFormat="1" ht="21.75" customHeight="1">
      <c r="B63" s="32"/>
      <c r="C63" s="33"/>
      <c r="D63" s="33"/>
      <c r="E63" s="33"/>
      <c r="F63" s="33"/>
      <c r="G63" s="33"/>
      <c r="H63" s="33"/>
      <c r="I63" s="101"/>
      <c r="J63" s="33"/>
      <c r="K63" s="33"/>
      <c r="L63" s="36"/>
    </row>
    <row r="64" spans="2:47" s="1" customFormat="1" ht="6.95" customHeight="1">
      <c r="B64" s="44"/>
      <c r="C64" s="45"/>
      <c r="D64" s="45"/>
      <c r="E64" s="45"/>
      <c r="F64" s="45"/>
      <c r="G64" s="45"/>
      <c r="H64" s="45"/>
      <c r="I64" s="123"/>
      <c r="J64" s="45"/>
      <c r="K64" s="45"/>
      <c r="L64" s="36"/>
    </row>
    <row r="68" spans="2:12" s="1" customFormat="1" ht="6.95" customHeight="1">
      <c r="B68" s="46"/>
      <c r="C68" s="47"/>
      <c r="D68" s="47"/>
      <c r="E68" s="47"/>
      <c r="F68" s="47"/>
      <c r="G68" s="47"/>
      <c r="H68" s="47"/>
      <c r="I68" s="126"/>
      <c r="J68" s="47"/>
      <c r="K68" s="47"/>
      <c r="L68" s="36"/>
    </row>
    <row r="69" spans="2:12" s="1" customFormat="1" ht="24.95" customHeight="1">
      <c r="B69" s="32"/>
      <c r="C69" s="21" t="s">
        <v>147</v>
      </c>
      <c r="D69" s="33"/>
      <c r="E69" s="33"/>
      <c r="F69" s="33"/>
      <c r="G69" s="33"/>
      <c r="H69" s="33"/>
      <c r="I69" s="101"/>
      <c r="J69" s="33"/>
      <c r="K69" s="33"/>
      <c r="L69" s="36"/>
    </row>
    <row r="70" spans="2:12" s="1" customFormat="1" ht="6.95" customHeight="1">
      <c r="B70" s="32"/>
      <c r="C70" s="33"/>
      <c r="D70" s="33"/>
      <c r="E70" s="33"/>
      <c r="F70" s="33"/>
      <c r="G70" s="33"/>
      <c r="H70" s="33"/>
      <c r="I70" s="101"/>
      <c r="J70" s="33"/>
      <c r="K70" s="33"/>
      <c r="L70" s="36"/>
    </row>
    <row r="71" spans="2:12" s="1" customFormat="1" ht="12" customHeight="1">
      <c r="B71" s="32"/>
      <c r="C71" s="27" t="s">
        <v>16</v>
      </c>
      <c r="D71" s="33"/>
      <c r="E71" s="33"/>
      <c r="F71" s="33"/>
      <c r="G71" s="33"/>
      <c r="H71" s="33"/>
      <c r="I71" s="101"/>
      <c r="J71" s="33"/>
      <c r="K71" s="33"/>
      <c r="L71" s="36"/>
    </row>
    <row r="72" spans="2:12" s="1" customFormat="1" ht="16.5" customHeight="1">
      <c r="B72" s="32"/>
      <c r="C72" s="33"/>
      <c r="D72" s="33"/>
      <c r="E72" s="279" t="str">
        <f>E7</f>
        <v>Bratřejovka, km 3,190-6,271, oprava stupňů a opevnění toku</v>
      </c>
      <c r="F72" s="280"/>
      <c r="G72" s="280"/>
      <c r="H72" s="280"/>
      <c r="I72" s="101"/>
      <c r="J72" s="33"/>
      <c r="K72" s="33"/>
      <c r="L72" s="36"/>
    </row>
    <row r="73" spans="2:12" s="1" customFormat="1" ht="12" customHeight="1">
      <c r="B73" s="32"/>
      <c r="C73" s="27" t="s">
        <v>134</v>
      </c>
      <c r="D73" s="33"/>
      <c r="E73" s="33"/>
      <c r="F73" s="33"/>
      <c r="G73" s="33"/>
      <c r="H73" s="33"/>
      <c r="I73" s="101"/>
      <c r="J73" s="33"/>
      <c r="K73" s="33"/>
      <c r="L73" s="36"/>
    </row>
    <row r="74" spans="2:12" s="1" customFormat="1" ht="16.5" customHeight="1">
      <c r="B74" s="32"/>
      <c r="C74" s="33"/>
      <c r="D74" s="33"/>
      <c r="E74" s="262" t="str">
        <f>E9</f>
        <v>19 - Vedlejší rozpočtové náklady</v>
      </c>
      <c r="F74" s="261"/>
      <c r="G74" s="261"/>
      <c r="H74" s="261"/>
      <c r="I74" s="101"/>
      <c r="J74" s="33"/>
      <c r="K74" s="33"/>
      <c r="L74" s="36"/>
    </row>
    <row r="75" spans="2:12" s="1" customFormat="1" ht="6.95" customHeight="1">
      <c r="B75" s="32"/>
      <c r="C75" s="33"/>
      <c r="D75" s="33"/>
      <c r="E75" s="33"/>
      <c r="F75" s="33"/>
      <c r="G75" s="33"/>
      <c r="H75" s="33"/>
      <c r="I75" s="101"/>
      <c r="J75" s="33"/>
      <c r="K75" s="33"/>
      <c r="L75" s="36"/>
    </row>
    <row r="76" spans="2:12" s="1" customFormat="1" ht="12" customHeight="1">
      <c r="B76" s="32"/>
      <c r="C76" s="27" t="s">
        <v>20</v>
      </c>
      <c r="D76" s="33"/>
      <c r="E76" s="33"/>
      <c r="F76" s="25" t="str">
        <f>F12</f>
        <v xml:space="preserve"> </v>
      </c>
      <c r="G76" s="33"/>
      <c r="H76" s="33"/>
      <c r="I76" s="102" t="s">
        <v>22</v>
      </c>
      <c r="J76" s="53" t="str">
        <f>IF(J12="","",J12)</f>
        <v>7. 12. 2018</v>
      </c>
      <c r="K76" s="33"/>
      <c r="L76" s="36"/>
    </row>
    <row r="77" spans="2:12" s="1" customFormat="1" ht="6.95" customHeight="1">
      <c r="B77" s="32"/>
      <c r="C77" s="33"/>
      <c r="D77" s="33"/>
      <c r="E77" s="33"/>
      <c r="F77" s="33"/>
      <c r="G77" s="33"/>
      <c r="H77" s="33"/>
      <c r="I77" s="101"/>
      <c r="J77" s="33"/>
      <c r="K77" s="33"/>
      <c r="L77" s="36"/>
    </row>
    <row r="78" spans="2:12" s="1" customFormat="1" ht="13.7" customHeight="1">
      <c r="B78" s="32"/>
      <c r="C78" s="27" t="s">
        <v>24</v>
      </c>
      <c r="D78" s="33"/>
      <c r="E78" s="33"/>
      <c r="F78" s="25" t="str">
        <f>E15</f>
        <v>Povodí Moravy, s.p.</v>
      </c>
      <c r="G78" s="33"/>
      <c r="H78" s="33"/>
      <c r="I78" s="102" t="s">
        <v>30</v>
      </c>
      <c r="J78" s="30" t="str">
        <f>E21</f>
        <v xml:space="preserve"> </v>
      </c>
      <c r="K78" s="33"/>
      <c r="L78" s="36"/>
    </row>
    <row r="79" spans="2:12" s="1" customFormat="1" ht="13.7" customHeight="1">
      <c r="B79" s="32"/>
      <c r="C79" s="27" t="s">
        <v>28</v>
      </c>
      <c r="D79" s="33"/>
      <c r="E79" s="33"/>
      <c r="F79" s="25" t="str">
        <f>IF(E18="","",E18)</f>
        <v>Vyplň údaj</v>
      </c>
      <c r="G79" s="33"/>
      <c r="H79" s="33"/>
      <c r="I79" s="102" t="s">
        <v>32</v>
      </c>
      <c r="J79" s="30" t="str">
        <f>E24</f>
        <v>Agroprojekt PSO, s.r.o</v>
      </c>
      <c r="K79" s="33"/>
      <c r="L79" s="36"/>
    </row>
    <row r="80" spans="2:12" s="1" customFormat="1" ht="10.35" customHeight="1">
      <c r="B80" s="32"/>
      <c r="C80" s="33"/>
      <c r="D80" s="33"/>
      <c r="E80" s="33"/>
      <c r="F80" s="33"/>
      <c r="G80" s="33"/>
      <c r="H80" s="33"/>
      <c r="I80" s="101"/>
      <c r="J80" s="33"/>
      <c r="K80" s="33"/>
      <c r="L80" s="36"/>
    </row>
    <row r="81" spans="2:65" s="9" customFormat="1" ht="29.25" customHeight="1">
      <c r="B81" s="146"/>
      <c r="C81" s="147" t="s">
        <v>148</v>
      </c>
      <c r="D81" s="148" t="s">
        <v>54</v>
      </c>
      <c r="E81" s="148" t="s">
        <v>50</v>
      </c>
      <c r="F81" s="148" t="s">
        <v>51</v>
      </c>
      <c r="G81" s="148" t="s">
        <v>149</v>
      </c>
      <c r="H81" s="148" t="s">
        <v>150</v>
      </c>
      <c r="I81" s="149" t="s">
        <v>151</v>
      </c>
      <c r="J81" s="150" t="s">
        <v>138</v>
      </c>
      <c r="K81" s="151" t="s">
        <v>152</v>
      </c>
      <c r="L81" s="152"/>
      <c r="M81" s="62" t="s">
        <v>1</v>
      </c>
      <c r="N81" s="63" t="s">
        <v>39</v>
      </c>
      <c r="O81" s="63" t="s">
        <v>153</v>
      </c>
      <c r="P81" s="63" t="s">
        <v>154</v>
      </c>
      <c r="Q81" s="63" t="s">
        <v>155</v>
      </c>
      <c r="R81" s="63" t="s">
        <v>156</v>
      </c>
      <c r="S81" s="63" t="s">
        <v>157</v>
      </c>
      <c r="T81" s="64" t="s">
        <v>158</v>
      </c>
    </row>
    <row r="82" spans="2:65" s="1" customFormat="1" ht="22.9" customHeight="1">
      <c r="B82" s="32"/>
      <c r="C82" s="69" t="s">
        <v>159</v>
      </c>
      <c r="D82" s="33"/>
      <c r="E82" s="33"/>
      <c r="F82" s="33"/>
      <c r="G82" s="33"/>
      <c r="H82" s="33"/>
      <c r="I82" s="101"/>
      <c r="J82" s="153">
        <f>BK82</f>
        <v>0</v>
      </c>
      <c r="K82" s="33"/>
      <c r="L82" s="36"/>
      <c r="M82" s="65"/>
      <c r="N82" s="66"/>
      <c r="O82" s="66"/>
      <c r="P82" s="154">
        <f>P83</f>
        <v>0</v>
      </c>
      <c r="Q82" s="66"/>
      <c r="R82" s="154">
        <f>R83</f>
        <v>0</v>
      </c>
      <c r="S82" s="66"/>
      <c r="T82" s="155">
        <f>T83</f>
        <v>0</v>
      </c>
      <c r="AT82" s="15" t="s">
        <v>68</v>
      </c>
      <c r="AU82" s="15" t="s">
        <v>140</v>
      </c>
      <c r="BK82" s="156">
        <f>BK83</f>
        <v>0</v>
      </c>
    </row>
    <row r="83" spans="2:65" s="10" customFormat="1" ht="25.9" customHeight="1">
      <c r="B83" s="157"/>
      <c r="C83" s="158"/>
      <c r="D83" s="159" t="s">
        <v>68</v>
      </c>
      <c r="E83" s="160" t="s">
        <v>959</v>
      </c>
      <c r="F83" s="160" t="s">
        <v>131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P84+P91</f>
        <v>0</v>
      </c>
      <c r="Q83" s="165"/>
      <c r="R83" s="166">
        <f>R84+R91</f>
        <v>0</v>
      </c>
      <c r="S83" s="165"/>
      <c r="T83" s="167">
        <f>T84+T91</f>
        <v>0</v>
      </c>
      <c r="AR83" s="168" t="s">
        <v>187</v>
      </c>
      <c r="AT83" s="169" t="s">
        <v>68</v>
      </c>
      <c r="AU83" s="169" t="s">
        <v>69</v>
      </c>
      <c r="AY83" s="168" t="s">
        <v>162</v>
      </c>
      <c r="BK83" s="170">
        <f>BK84+BK91</f>
        <v>0</v>
      </c>
    </row>
    <row r="84" spans="2:65" s="10" customFormat="1" ht="22.9" customHeight="1">
      <c r="B84" s="157"/>
      <c r="C84" s="158"/>
      <c r="D84" s="159" t="s">
        <v>68</v>
      </c>
      <c r="E84" s="171" t="s">
        <v>960</v>
      </c>
      <c r="F84" s="171" t="s">
        <v>961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SUM(P85:P90)</f>
        <v>0</v>
      </c>
      <c r="Q84" s="165"/>
      <c r="R84" s="166">
        <f>SUM(R85:R90)</f>
        <v>0</v>
      </c>
      <c r="S84" s="165"/>
      <c r="T84" s="167">
        <f>SUM(T85:T90)</f>
        <v>0</v>
      </c>
      <c r="AR84" s="168" t="s">
        <v>187</v>
      </c>
      <c r="AT84" s="169" t="s">
        <v>68</v>
      </c>
      <c r="AU84" s="169" t="s">
        <v>77</v>
      </c>
      <c r="AY84" s="168" t="s">
        <v>162</v>
      </c>
      <c r="BK84" s="170">
        <f>SUM(BK85:BK90)</f>
        <v>0</v>
      </c>
    </row>
    <row r="85" spans="2:65" s="1" customFormat="1" ht="16.5" customHeight="1">
      <c r="B85" s="32"/>
      <c r="C85" s="173" t="s">
        <v>77</v>
      </c>
      <c r="D85" s="173" t="s">
        <v>164</v>
      </c>
      <c r="E85" s="174" t="s">
        <v>74</v>
      </c>
      <c r="F85" s="175" t="s">
        <v>962</v>
      </c>
      <c r="G85" s="176" t="s">
        <v>963</v>
      </c>
      <c r="H85" s="177">
        <v>1</v>
      </c>
      <c r="I85" s="178"/>
      <c r="J85" s="179">
        <f>ROUND(I85*H85,2)</f>
        <v>0</v>
      </c>
      <c r="K85" s="175" t="s">
        <v>1</v>
      </c>
      <c r="L85" s="36"/>
      <c r="M85" s="180" t="s">
        <v>1</v>
      </c>
      <c r="N85" s="181" t="s">
        <v>40</v>
      </c>
      <c r="O85" s="58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AR85" s="15" t="s">
        <v>169</v>
      </c>
      <c r="AT85" s="15" t="s">
        <v>164</v>
      </c>
      <c r="AU85" s="15" t="s">
        <v>79</v>
      </c>
      <c r="AY85" s="15" t="s">
        <v>162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5" t="s">
        <v>77</v>
      </c>
      <c r="BK85" s="184">
        <f>ROUND(I85*H85,2)</f>
        <v>0</v>
      </c>
      <c r="BL85" s="15" t="s">
        <v>169</v>
      </c>
      <c r="BM85" s="15" t="s">
        <v>964</v>
      </c>
    </row>
    <row r="86" spans="2:65" s="1" customFormat="1">
      <c r="B86" s="32"/>
      <c r="C86" s="33"/>
      <c r="D86" s="185" t="s">
        <v>171</v>
      </c>
      <c r="E86" s="33"/>
      <c r="F86" s="186" t="s">
        <v>962</v>
      </c>
      <c r="G86" s="33"/>
      <c r="H86" s="33"/>
      <c r="I86" s="101"/>
      <c r="J86" s="33"/>
      <c r="K86" s="33"/>
      <c r="L86" s="36"/>
      <c r="M86" s="187"/>
      <c r="N86" s="58"/>
      <c r="O86" s="58"/>
      <c r="P86" s="58"/>
      <c r="Q86" s="58"/>
      <c r="R86" s="58"/>
      <c r="S86" s="58"/>
      <c r="T86" s="59"/>
      <c r="AT86" s="15" t="s">
        <v>171</v>
      </c>
      <c r="AU86" s="15" t="s">
        <v>79</v>
      </c>
    </row>
    <row r="87" spans="2:65" s="1" customFormat="1" ht="16.5" customHeight="1">
      <c r="B87" s="32"/>
      <c r="C87" s="173" t="s">
        <v>79</v>
      </c>
      <c r="D87" s="173" t="s">
        <v>164</v>
      </c>
      <c r="E87" s="174" t="s">
        <v>965</v>
      </c>
      <c r="F87" s="175" t="s">
        <v>966</v>
      </c>
      <c r="G87" s="176" t="s">
        <v>963</v>
      </c>
      <c r="H87" s="177">
        <v>1</v>
      </c>
      <c r="I87" s="178"/>
      <c r="J87" s="179">
        <f>ROUND(I87*H87,2)</f>
        <v>0</v>
      </c>
      <c r="K87" s="175" t="s">
        <v>267</v>
      </c>
      <c r="L87" s="36"/>
      <c r="M87" s="180" t="s">
        <v>1</v>
      </c>
      <c r="N87" s="181" t="s">
        <v>40</v>
      </c>
      <c r="O87" s="58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15" t="s">
        <v>222</v>
      </c>
      <c r="AT87" s="15" t="s">
        <v>164</v>
      </c>
      <c r="AU87" s="15" t="s">
        <v>79</v>
      </c>
      <c r="AY87" s="15" t="s">
        <v>162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5" t="s">
        <v>77</v>
      </c>
      <c r="BK87" s="184">
        <f>ROUND(I87*H87,2)</f>
        <v>0</v>
      </c>
      <c r="BL87" s="15" t="s">
        <v>222</v>
      </c>
      <c r="BM87" s="15" t="s">
        <v>967</v>
      </c>
    </row>
    <row r="88" spans="2:65" s="1" customFormat="1">
      <c r="B88" s="32"/>
      <c r="C88" s="33"/>
      <c r="D88" s="185" t="s">
        <v>171</v>
      </c>
      <c r="E88" s="33"/>
      <c r="F88" s="186" t="s">
        <v>968</v>
      </c>
      <c r="G88" s="33"/>
      <c r="H88" s="33"/>
      <c r="I88" s="101"/>
      <c r="J88" s="33"/>
      <c r="K88" s="33"/>
      <c r="L88" s="36"/>
      <c r="M88" s="187"/>
      <c r="N88" s="58"/>
      <c r="O88" s="58"/>
      <c r="P88" s="58"/>
      <c r="Q88" s="58"/>
      <c r="R88" s="58"/>
      <c r="S88" s="58"/>
      <c r="T88" s="59"/>
      <c r="AT88" s="15" t="s">
        <v>171</v>
      </c>
      <c r="AU88" s="15" t="s">
        <v>79</v>
      </c>
    </row>
    <row r="89" spans="2:65" s="1" customFormat="1" ht="16.5" customHeight="1">
      <c r="B89" s="32"/>
      <c r="C89" s="173" t="s">
        <v>177</v>
      </c>
      <c r="D89" s="173" t="s">
        <v>164</v>
      </c>
      <c r="E89" s="174" t="s">
        <v>969</v>
      </c>
      <c r="F89" s="175" t="s">
        <v>970</v>
      </c>
      <c r="G89" s="176" t="s">
        <v>963</v>
      </c>
      <c r="H89" s="177">
        <v>1</v>
      </c>
      <c r="I89" s="178"/>
      <c r="J89" s="179">
        <f>ROUND(I89*H89,2)</f>
        <v>0</v>
      </c>
      <c r="K89" s="175" t="s">
        <v>168</v>
      </c>
      <c r="L89" s="36"/>
      <c r="M89" s="180" t="s">
        <v>1</v>
      </c>
      <c r="N89" s="181" t="s">
        <v>40</v>
      </c>
      <c r="O89" s="58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AR89" s="15" t="s">
        <v>222</v>
      </c>
      <c r="AT89" s="15" t="s">
        <v>164</v>
      </c>
      <c r="AU89" s="15" t="s">
        <v>79</v>
      </c>
      <c r="AY89" s="15" t="s">
        <v>162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5" t="s">
        <v>77</v>
      </c>
      <c r="BK89" s="184">
        <f>ROUND(I89*H89,2)</f>
        <v>0</v>
      </c>
      <c r="BL89" s="15" t="s">
        <v>222</v>
      </c>
      <c r="BM89" s="15" t="s">
        <v>971</v>
      </c>
    </row>
    <row r="90" spans="2:65" s="1" customFormat="1">
      <c r="B90" s="32"/>
      <c r="C90" s="33"/>
      <c r="D90" s="185" t="s">
        <v>171</v>
      </c>
      <c r="E90" s="33"/>
      <c r="F90" s="186" t="s">
        <v>970</v>
      </c>
      <c r="G90" s="33"/>
      <c r="H90" s="33"/>
      <c r="I90" s="101"/>
      <c r="J90" s="33"/>
      <c r="K90" s="33"/>
      <c r="L90" s="36"/>
      <c r="M90" s="187"/>
      <c r="N90" s="58"/>
      <c r="O90" s="58"/>
      <c r="P90" s="58"/>
      <c r="Q90" s="58"/>
      <c r="R90" s="58"/>
      <c r="S90" s="58"/>
      <c r="T90" s="59"/>
      <c r="AT90" s="15" t="s">
        <v>171</v>
      </c>
      <c r="AU90" s="15" t="s">
        <v>79</v>
      </c>
    </row>
    <row r="91" spans="2:65" s="10" customFormat="1" ht="22.9" customHeight="1">
      <c r="B91" s="157"/>
      <c r="C91" s="158"/>
      <c r="D91" s="159" t="s">
        <v>68</v>
      </c>
      <c r="E91" s="171" t="s">
        <v>972</v>
      </c>
      <c r="F91" s="171" t="s">
        <v>973</v>
      </c>
      <c r="G91" s="158"/>
      <c r="H91" s="158"/>
      <c r="I91" s="161"/>
      <c r="J91" s="172">
        <f>BK91</f>
        <v>0</v>
      </c>
      <c r="K91" s="158"/>
      <c r="L91" s="163"/>
      <c r="M91" s="164"/>
      <c r="N91" s="165"/>
      <c r="O91" s="165"/>
      <c r="P91" s="166">
        <f>SUM(P92:P97)</f>
        <v>0</v>
      </c>
      <c r="Q91" s="165"/>
      <c r="R91" s="166">
        <f>SUM(R92:R97)</f>
        <v>0</v>
      </c>
      <c r="S91" s="165"/>
      <c r="T91" s="167">
        <f>SUM(T92:T97)</f>
        <v>0</v>
      </c>
      <c r="AR91" s="168" t="s">
        <v>187</v>
      </c>
      <c r="AT91" s="169" t="s">
        <v>68</v>
      </c>
      <c r="AU91" s="169" t="s">
        <v>77</v>
      </c>
      <c r="AY91" s="168" t="s">
        <v>162</v>
      </c>
      <c r="BK91" s="170">
        <f>SUM(BK92:BK97)</f>
        <v>0</v>
      </c>
    </row>
    <row r="92" spans="2:65" s="1" customFormat="1" ht="16.5" customHeight="1">
      <c r="B92" s="32"/>
      <c r="C92" s="173" t="s">
        <v>169</v>
      </c>
      <c r="D92" s="173" t="s">
        <v>164</v>
      </c>
      <c r="E92" s="174" t="s">
        <v>974</v>
      </c>
      <c r="F92" s="175" t="s">
        <v>973</v>
      </c>
      <c r="G92" s="176" t="s">
        <v>963</v>
      </c>
      <c r="H92" s="177">
        <v>1</v>
      </c>
      <c r="I92" s="178"/>
      <c r="J92" s="179">
        <f>ROUND(I92*H92,2)</f>
        <v>0</v>
      </c>
      <c r="K92" s="175" t="s">
        <v>267</v>
      </c>
      <c r="L92" s="36"/>
      <c r="M92" s="180" t="s">
        <v>1</v>
      </c>
      <c r="N92" s="181" t="s">
        <v>40</v>
      </c>
      <c r="O92" s="58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AR92" s="15" t="s">
        <v>222</v>
      </c>
      <c r="AT92" s="15" t="s">
        <v>164</v>
      </c>
      <c r="AU92" s="15" t="s">
        <v>79</v>
      </c>
      <c r="AY92" s="15" t="s">
        <v>162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5" t="s">
        <v>77</v>
      </c>
      <c r="BK92" s="184">
        <f>ROUND(I92*H92,2)</f>
        <v>0</v>
      </c>
      <c r="BL92" s="15" t="s">
        <v>222</v>
      </c>
      <c r="BM92" s="15" t="s">
        <v>975</v>
      </c>
    </row>
    <row r="93" spans="2:65" s="1" customFormat="1">
      <c r="B93" s="32"/>
      <c r="C93" s="33"/>
      <c r="D93" s="185" t="s">
        <v>171</v>
      </c>
      <c r="E93" s="33"/>
      <c r="F93" s="186" t="s">
        <v>976</v>
      </c>
      <c r="G93" s="33"/>
      <c r="H93" s="33"/>
      <c r="I93" s="101"/>
      <c r="J93" s="33"/>
      <c r="K93" s="33"/>
      <c r="L93" s="36"/>
      <c r="M93" s="187"/>
      <c r="N93" s="58"/>
      <c r="O93" s="58"/>
      <c r="P93" s="58"/>
      <c r="Q93" s="58"/>
      <c r="R93" s="58"/>
      <c r="S93" s="58"/>
      <c r="T93" s="59"/>
      <c r="AT93" s="15" t="s">
        <v>171</v>
      </c>
      <c r="AU93" s="15" t="s">
        <v>79</v>
      </c>
    </row>
    <row r="94" spans="2:65" s="1" customFormat="1" ht="16.5" customHeight="1">
      <c r="B94" s="32"/>
      <c r="C94" s="173" t="s">
        <v>187</v>
      </c>
      <c r="D94" s="173" t="s">
        <v>164</v>
      </c>
      <c r="E94" s="174" t="s">
        <v>977</v>
      </c>
      <c r="F94" s="175" t="s">
        <v>978</v>
      </c>
      <c r="G94" s="176" t="s">
        <v>963</v>
      </c>
      <c r="H94" s="177">
        <v>1</v>
      </c>
      <c r="I94" s="178"/>
      <c r="J94" s="179">
        <f>ROUND(I94*H94,2)</f>
        <v>0</v>
      </c>
      <c r="K94" s="175" t="s">
        <v>267</v>
      </c>
      <c r="L94" s="36"/>
      <c r="M94" s="180" t="s">
        <v>1</v>
      </c>
      <c r="N94" s="181" t="s">
        <v>40</v>
      </c>
      <c r="O94" s="58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AR94" s="15" t="s">
        <v>222</v>
      </c>
      <c r="AT94" s="15" t="s">
        <v>164</v>
      </c>
      <c r="AU94" s="15" t="s">
        <v>79</v>
      </c>
      <c r="AY94" s="15" t="s">
        <v>162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5" t="s">
        <v>77</v>
      </c>
      <c r="BK94" s="184">
        <f>ROUND(I94*H94,2)</f>
        <v>0</v>
      </c>
      <c r="BL94" s="15" t="s">
        <v>222</v>
      </c>
      <c r="BM94" s="15" t="s">
        <v>979</v>
      </c>
    </row>
    <row r="95" spans="2:65" s="1" customFormat="1" ht="29.25">
      <c r="B95" s="32"/>
      <c r="C95" s="33"/>
      <c r="D95" s="185" t="s">
        <v>171</v>
      </c>
      <c r="E95" s="33"/>
      <c r="F95" s="186" t="s">
        <v>980</v>
      </c>
      <c r="G95" s="33"/>
      <c r="H95" s="33"/>
      <c r="I95" s="101"/>
      <c r="J95" s="33"/>
      <c r="K95" s="33"/>
      <c r="L95" s="36"/>
      <c r="M95" s="187"/>
      <c r="N95" s="58"/>
      <c r="O95" s="58"/>
      <c r="P95" s="58"/>
      <c r="Q95" s="58"/>
      <c r="R95" s="58"/>
      <c r="S95" s="58"/>
      <c r="T95" s="59"/>
      <c r="AT95" s="15" t="s">
        <v>171</v>
      </c>
      <c r="AU95" s="15" t="s">
        <v>79</v>
      </c>
    </row>
    <row r="96" spans="2:65" s="1" customFormat="1" ht="16.5" customHeight="1">
      <c r="B96" s="32"/>
      <c r="C96" s="173" t="s">
        <v>192</v>
      </c>
      <c r="D96" s="173" t="s">
        <v>164</v>
      </c>
      <c r="E96" s="174" t="s">
        <v>981</v>
      </c>
      <c r="F96" s="175" t="s">
        <v>982</v>
      </c>
      <c r="G96" s="176" t="s">
        <v>963</v>
      </c>
      <c r="H96" s="177">
        <v>1</v>
      </c>
      <c r="I96" s="178"/>
      <c r="J96" s="179">
        <f>ROUND(I96*H96,2)</f>
        <v>0</v>
      </c>
      <c r="K96" s="175" t="s">
        <v>267</v>
      </c>
      <c r="L96" s="36"/>
      <c r="M96" s="180" t="s">
        <v>1</v>
      </c>
      <c r="N96" s="181" t="s">
        <v>40</v>
      </c>
      <c r="O96" s="58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AR96" s="15" t="s">
        <v>222</v>
      </c>
      <c r="AT96" s="15" t="s">
        <v>164</v>
      </c>
      <c r="AU96" s="15" t="s">
        <v>79</v>
      </c>
      <c r="AY96" s="15" t="s">
        <v>162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5" t="s">
        <v>77</v>
      </c>
      <c r="BK96" s="184">
        <f>ROUND(I96*H96,2)</f>
        <v>0</v>
      </c>
      <c r="BL96" s="15" t="s">
        <v>222</v>
      </c>
      <c r="BM96" s="15" t="s">
        <v>983</v>
      </c>
    </row>
    <row r="97" spans="2:47" s="1" customFormat="1">
      <c r="B97" s="32"/>
      <c r="C97" s="33"/>
      <c r="D97" s="185" t="s">
        <v>171</v>
      </c>
      <c r="E97" s="33"/>
      <c r="F97" s="186" t="s">
        <v>984</v>
      </c>
      <c r="G97" s="33"/>
      <c r="H97" s="33"/>
      <c r="I97" s="101"/>
      <c r="J97" s="33"/>
      <c r="K97" s="33"/>
      <c r="L97" s="36"/>
      <c r="M97" s="233"/>
      <c r="N97" s="234"/>
      <c r="O97" s="234"/>
      <c r="P97" s="234"/>
      <c r="Q97" s="234"/>
      <c r="R97" s="234"/>
      <c r="S97" s="234"/>
      <c r="T97" s="235"/>
      <c r="AT97" s="15" t="s">
        <v>171</v>
      </c>
      <c r="AU97" s="15" t="s">
        <v>79</v>
      </c>
    </row>
    <row r="98" spans="2:47" s="1" customFormat="1" ht="6.95" customHeight="1">
      <c r="B98" s="44"/>
      <c r="C98" s="45"/>
      <c r="D98" s="45"/>
      <c r="E98" s="45"/>
      <c r="F98" s="45"/>
      <c r="G98" s="45"/>
      <c r="H98" s="45"/>
      <c r="I98" s="123"/>
      <c r="J98" s="45"/>
      <c r="K98" s="45"/>
      <c r="L98" s="36"/>
    </row>
  </sheetData>
  <sheetProtection algorithmName="SHA-512" hashValue="RZCOlqVJVaqypga//JSesdjT1x6sPT3/JPaMnUn5w5+WXpSaQG1+bfxLcL5rxLKpTiOtHCLHM65yDUJH15ZatQ==" saltValue="V0R8cFA6QkyenuYCKILtJyupuvvAfXlJfScuOqe9UOhhVbzsIdc5r25e1tjIDXyIFpEuhauQFgsf2CE9Yn7yQA==" spinCount="100000" sheet="1" objects="1" scenarios="1" formatColumns="0" formatRows="0" autoFilter="0"/>
  <autoFilter ref="C81:K9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2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5" t="s">
        <v>82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133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1" t="str">
        <f>'Rekapitulace stavby'!K6</f>
        <v>Bratřejovka, km 3,190-6,271, oprava stupňů a opevnění toku</v>
      </c>
      <c r="F7" s="282"/>
      <c r="G7" s="282"/>
      <c r="H7" s="282"/>
      <c r="L7" s="18"/>
    </row>
    <row r="8" spans="2:46" s="1" customFormat="1" ht="12" customHeight="1">
      <c r="B8" s="36"/>
      <c r="D8" s="100" t="s">
        <v>134</v>
      </c>
      <c r="I8" s="101"/>
      <c r="L8" s="36"/>
    </row>
    <row r="9" spans="2:46" s="1" customFormat="1" ht="36.950000000000003" customHeight="1">
      <c r="B9" s="36"/>
      <c r="E9" s="283" t="s">
        <v>338</v>
      </c>
      <c r="F9" s="284"/>
      <c r="G9" s="284"/>
      <c r="H9" s="284"/>
      <c r="I9" s="101"/>
      <c r="L9" s="36"/>
    </row>
    <row r="10" spans="2:46" s="1" customFormat="1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7. 12. 2018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5" t="str">
        <f>'Rekapitulace stavby'!E14</f>
        <v>Vyplň údaj</v>
      </c>
      <c r="F18" s="286"/>
      <c r="G18" s="286"/>
      <c r="H18" s="286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32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33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34</v>
      </c>
      <c r="I26" s="101"/>
      <c r="L26" s="36"/>
    </row>
    <row r="27" spans="2:12" s="6" customFormat="1" ht="16.5" customHeight="1">
      <c r="B27" s="104"/>
      <c r="E27" s="287" t="s">
        <v>1</v>
      </c>
      <c r="F27" s="287"/>
      <c r="G27" s="287"/>
      <c r="H27" s="287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35</v>
      </c>
      <c r="I30" s="101"/>
      <c r="J30" s="108">
        <f>ROUND(J84,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37</v>
      </c>
      <c r="I32" s="110" t="s">
        <v>36</v>
      </c>
      <c r="J32" s="109" t="s">
        <v>38</v>
      </c>
      <c r="L32" s="36"/>
    </row>
    <row r="33" spans="2:12" s="1" customFormat="1" ht="14.45" customHeight="1">
      <c r="B33" s="36"/>
      <c r="D33" s="100" t="s">
        <v>39</v>
      </c>
      <c r="E33" s="100" t="s">
        <v>40</v>
      </c>
      <c r="F33" s="111">
        <f>ROUND((SUM(BE84:BE161)),  2)</f>
        <v>0</v>
      </c>
      <c r="I33" s="112">
        <v>0.21</v>
      </c>
      <c r="J33" s="111">
        <f>ROUND(((SUM(BE84:BE161))*I33),  2)</f>
        <v>0</v>
      </c>
      <c r="L33" s="36"/>
    </row>
    <row r="34" spans="2:12" s="1" customFormat="1" ht="14.45" customHeight="1">
      <c r="B34" s="36"/>
      <c r="E34" s="100" t="s">
        <v>41</v>
      </c>
      <c r="F34" s="111">
        <f>ROUND((SUM(BF84:BF161)),  2)</f>
        <v>0</v>
      </c>
      <c r="I34" s="112">
        <v>0.15</v>
      </c>
      <c r="J34" s="111">
        <f>ROUND(((SUM(BF84:BF161))*I34),  2)</f>
        <v>0</v>
      </c>
      <c r="L34" s="36"/>
    </row>
    <row r="35" spans="2:12" s="1" customFormat="1" ht="14.45" hidden="1" customHeight="1">
      <c r="B35" s="36"/>
      <c r="E35" s="100" t="s">
        <v>42</v>
      </c>
      <c r="F35" s="111">
        <f>ROUND((SUM(BG84:BG161)),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43</v>
      </c>
      <c r="F36" s="111">
        <f>ROUND((SUM(BH84:BH161)),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44</v>
      </c>
      <c r="F37" s="111">
        <f>ROUND((SUM(BI84:BI161)),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45</v>
      </c>
      <c r="E39" s="115"/>
      <c r="F39" s="115"/>
      <c r="G39" s="116" t="s">
        <v>46</v>
      </c>
      <c r="H39" s="117" t="s">
        <v>47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136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79" t="str">
        <f>E7</f>
        <v>Bratřejovka, km 3,190-6,271, oprava stupňů a opevnění toku</v>
      </c>
      <c r="F48" s="280"/>
      <c r="G48" s="280"/>
      <c r="H48" s="280"/>
      <c r="I48" s="101"/>
      <c r="J48" s="33"/>
      <c r="K48" s="33"/>
      <c r="L48" s="36"/>
    </row>
    <row r="49" spans="2:47" s="1" customFormat="1" ht="12" customHeight="1">
      <c r="B49" s="32"/>
      <c r="C49" s="27" t="s">
        <v>134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62" t="str">
        <f>E9</f>
        <v>02 - Stupeň 2</v>
      </c>
      <c r="F50" s="261"/>
      <c r="G50" s="261"/>
      <c r="H50" s="26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7. 12. 2018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Povodí Moravy, s.p.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32</v>
      </c>
      <c r="J55" s="30" t="str">
        <f>E24</f>
        <v>Agroprojekt PSO, s.r.o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137</v>
      </c>
      <c r="D57" s="128"/>
      <c r="E57" s="128"/>
      <c r="F57" s="128"/>
      <c r="G57" s="128"/>
      <c r="H57" s="128"/>
      <c r="I57" s="129"/>
      <c r="J57" s="130" t="s">
        <v>138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139</v>
      </c>
      <c r="D59" s="33"/>
      <c r="E59" s="33"/>
      <c r="F59" s="33"/>
      <c r="G59" s="33"/>
      <c r="H59" s="33"/>
      <c r="I59" s="101"/>
      <c r="J59" s="71">
        <f>J84</f>
        <v>0</v>
      </c>
      <c r="K59" s="33"/>
      <c r="L59" s="36"/>
      <c r="AU59" s="15" t="s">
        <v>140</v>
      </c>
    </row>
    <row r="60" spans="2:47" s="7" customFormat="1" ht="24.95" customHeight="1">
      <c r="B60" s="132"/>
      <c r="C60" s="133"/>
      <c r="D60" s="134" t="s">
        <v>141</v>
      </c>
      <c r="E60" s="135"/>
      <c r="F60" s="135"/>
      <c r="G60" s="135"/>
      <c r="H60" s="135"/>
      <c r="I60" s="136"/>
      <c r="J60" s="137">
        <f>J85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142</v>
      </c>
      <c r="E61" s="142"/>
      <c r="F61" s="142"/>
      <c r="G61" s="142"/>
      <c r="H61" s="142"/>
      <c r="I61" s="143"/>
      <c r="J61" s="144">
        <f>J86</f>
        <v>0</v>
      </c>
      <c r="K61" s="140"/>
      <c r="L61" s="145"/>
    </row>
    <row r="62" spans="2:47" s="8" customFormat="1" ht="14.85" customHeight="1">
      <c r="B62" s="139"/>
      <c r="C62" s="140"/>
      <c r="D62" s="141" t="s">
        <v>143</v>
      </c>
      <c r="E62" s="142"/>
      <c r="F62" s="142"/>
      <c r="G62" s="142"/>
      <c r="H62" s="142"/>
      <c r="I62" s="143"/>
      <c r="J62" s="144">
        <f>J118</f>
        <v>0</v>
      </c>
      <c r="K62" s="140"/>
      <c r="L62" s="145"/>
    </row>
    <row r="63" spans="2:47" s="8" customFormat="1" ht="14.85" customHeight="1">
      <c r="B63" s="139"/>
      <c r="C63" s="140"/>
      <c r="D63" s="141" t="s">
        <v>144</v>
      </c>
      <c r="E63" s="142"/>
      <c r="F63" s="142"/>
      <c r="G63" s="142"/>
      <c r="H63" s="142"/>
      <c r="I63" s="143"/>
      <c r="J63" s="144">
        <f>J129</f>
        <v>0</v>
      </c>
      <c r="K63" s="140"/>
      <c r="L63" s="145"/>
    </row>
    <row r="64" spans="2:47" s="8" customFormat="1" ht="19.899999999999999" customHeight="1">
      <c r="B64" s="139"/>
      <c r="C64" s="140"/>
      <c r="D64" s="141" t="s">
        <v>146</v>
      </c>
      <c r="E64" s="142"/>
      <c r="F64" s="142"/>
      <c r="G64" s="142"/>
      <c r="H64" s="142"/>
      <c r="I64" s="143"/>
      <c r="J64" s="144">
        <f>J153</f>
        <v>0</v>
      </c>
      <c r="K64" s="140"/>
      <c r="L64" s="145"/>
    </row>
    <row r="65" spans="2:12" s="1" customFormat="1" ht="21.75" customHeight="1">
      <c r="B65" s="32"/>
      <c r="C65" s="33"/>
      <c r="D65" s="33"/>
      <c r="E65" s="33"/>
      <c r="F65" s="33"/>
      <c r="G65" s="33"/>
      <c r="H65" s="33"/>
      <c r="I65" s="101"/>
      <c r="J65" s="33"/>
      <c r="K65" s="33"/>
      <c r="L65" s="36"/>
    </row>
    <row r="66" spans="2:12" s="1" customFormat="1" ht="6.95" customHeight="1">
      <c r="B66" s="44"/>
      <c r="C66" s="45"/>
      <c r="D66" s="45"/>
      <c r="E66" s="45"/>
      <c r="F66" s="45"/>
      <c r="G66" s="45"/>
      <c r="H66" s="45"/>
      <c r="I66" s="123"/>
      <c r="J66" s="45"/>
      <c r="K66" s="45"/>
      <c r="L66" s="36"/>
    </row>
    <row r="70" spans="2:12" s="1" customFormat="1" ht="6.95" customHeight="1">
      <c r="B70" s="46"/>
      <c r="C70" s="47"/>
      <c r="D70" s="47"/>
      <c r="E70" s="47"/>
      <c r="F70" s="47"/>
      <c r="G70" s="47"/>
      <c r="H70" s="47"/>
      <c r="I70" s="126"/>
      <c r="J70" s="47"/>
      <c r="K70" s="47"/>
      <c r="L70" s="36"/>
    </row>
    <row r="71" spans="2:12" s="1" customFormat="1" ht="24.95" customHeight="1">
      <c r="B71" s="32"/>
      <c r="C71" s="21" t="s">
        <v>147</v>
      </c>
      <c r="D71" s="33"/>
      <c r="E71" s="33"/>
      <c r="F71" s="33"/>
      <c r="G71" s="33"/>
      <c r="H71" s="33"/>
      <c r="I71" s="101"/>
      <c r="J71" s="33"/>
      <c r="K71" s="33"/>
      <c r="L71" s="36"/>
    </row>
    <row r="72" spans="2:12" s="1" customFormat="1" ht="6.95" customHeight="1">
      <c r="B72" s="32"/>
      <c r="C72" s="33"/>
      <c r="D72" s="33"/>
      <c r="E72" s="33"/>
      <c r="F72" s="33"/>
      <c r="G72" s="33"/>
      <c r="H72" s="33"/>
      <c r="I72" s="101"/>
      <c r="J72" s="33"/>
      <c r="K72" s="33"/>
      <c r="L72" s="36"/>
    </row>
    <row r="73" spans="2:12" s="1" customFormat="1" ht="12" customHeight="1">
      <c r="B73" s="32"/>
      <c r="C73" s="27" t="s">
        <v>16</v>
      </c>
      <c r="D73" s="33"/>
      <c r="E73" s="33"/>
      <c r="F73" s="33"/>
      <c r="G73" s="33"/>
      <c r="H73" s="33"/>
      <c r="I73" s="101"/>
      <c r="J73" s="33"/>
      <c r="K73" s="33"/>
      <c r="L73" s="36"/>
    </row>
    <row r="74" spans="2:12" s="1" customFormat="1" ht="16.5" customHeight="1">
      <c r="B74" s="32"/>
      <c r="C74" s="33"/>
      <c r="D74" s="33"/>
      <c r="E74" s="279" t="str">
        <f>E7</f>
        <v>Bratřejovka, km 3,190-6,271, oprava stupňů a opevnění toku</v>
      </c>
      <c r="F74" s="280"/>
      <c r="G74" s="280"/>
      <c r="H74" s="280"/>
      <c r="I74" s="101"/>
      <c r="J74" s="33"/>
      <c r="K74" s="33"/>
      <c r="L74" s="36"/>
    </row>
    <row r="75" spans="2:12" s="1" customFormat="1" ht="12" customHeight="1">
      <c r="B75" s="32"/>
      <c r="C75" s="27" t="s">
        <v>134</v>
      </c>
      <c r="D75" s="33"/>
      <c r="E75" s="33"/>
      <c r="F75" s="33"/>
      <c r="G75" s="33"/>
      <c r="H75" s="33"/>
      <c r="I75" s="101"/>
      <c r="J75" s="33"/>
      <c r="K75" s="33"/>
      <c r="L75" s="36"/>
    </row>
    <row r="76" spans="2:12" s="1" customFormat="1" ht="16.5" customHeight="1">
      <c r="B76" s="32"/>
      <c r="C76" s="33"/>
      <c r="D76" s="33"/>
      <c r="E76" s="262" t="str">
        <f>E9</f>
        <v>02 - Stupeň 2</v>
      </c>
      <c r="F76" s="261"/>
      <c r="G76" s="261"/>
      <c r="H76" s="261"/>
      <c r="I76" s="101"/>
      <c r="J76" s="33"/>
      <c r="K76" s="33"/>
      <c r="L76" s="36"/>
    </row>
    <row r="77" spans="2:12" s="1" customFormat="1" ht="6.95" customHeight="1">
      <c r="B77" s="32"/>
      <c r="C77" s="33"/>
      <c r="D77" s="33"/>
      <c r="E77" s="33"/>
      <c r="F77" s="33"/>
      <c r="G77" s="33"/>
      <c r="H77" s="33"/>
      <c r="I77" s="101"/>
      <c r="J77" s="33"/>
      <c r="K77" s="33"/>
      <c r="L77" s="36"/>
    </row>
    <row r="78" spans="2:12" s="1" customFormat="1" ht="12" customHeight="1">
      <c r="B78" s="32"/>
      <c r="C78" s="27" t="s">
        <v>20</v>
      </c>
      <c r="D78" s="33"/>
      <c r="E78" s="33"/>
      <c r="F78" s="25" t="str">
        <f>F12</f>
        <v xml:space="preserve"> </v>
      </c>
      <c r="G78" s="33"/>
      <c r="H78" s="33"/>
      <c r="I78" s="102" t="s">
        <v>22</v>
      </c>
      <c r="J78" s="53" t="str">
        <f>IF(J12="","",J12)</f>
        <v>7. 12. 2018</v>
      </c>
      <c r="K78" s="33"/>
      <c r="L78" s="36"/>
    </row>
    <row r="79" spans="2:12" s="1" customFormat="1" ht="6.95" customHeight="1">
      <c r="B79" s="32"/>
      <c r="C79" s="33"/>
      <c r="D79" s="33"/>
      <c r="E79" s="33"/>
      <c r="F79" s="33"/>
      <c r="G79" s="33"/>
      <c r="H79" s="33"/>
      <c r="I79" s="101"/>
      <c r="J79" s="33"/>
      <c r="K79" s="33"/>
      <c r="L79" s="36"/>
    </row>
    <row r="80" spans="2:12" s="1" customFormat="1" ht="13.7" customHeight="1">
      <c r="B80" s="32"/>
      <c r="C80" s="27" t="s">
        <v>24</v>
      </c>
      <c r="D80" s="33"/>
      <c r="E80" s="33"/>
      <c r="F80" s="25" t="str">
        <f>E15</f>
        <v>Povodí Moravy, s.p.</v>
      </c>
      <c r="G80" s="33"/>
      <c r="H80" s="33"/>
      <c r="I80" s="102" t="s">
        <v>30</v>
      </c>
      <c r="J80" s="30" t="str">
        <f>E21</f>
        <v xml:space="preserve"> </v>
      </c>
      <c r="K80" s="33"/>
      <c r="L80" s="36"/>
    </row>
    <row r="81" spans="2:65" s="1" customFormat="1" ht="13.7" customHeight="1">
      <c r="B81" s="32"/>
      <c r="C81" s="27" t="s">
        <v>28</v>
      </c>
      <c r="D81" s="33"/>
      <c r="E81" s="33"/>
      <c r="F81" s="25" t="str">
        <f>IF(E18="","",E18)</f>
        <v>Vyplň údaj</v>
      </c>
      <c r="G81" s="33"/>
      <c r="H81" s="33"/>
      <c r="I81" s="102" t="s">
        <v>32</v>
      </c>
      <c r="J81" s="30" t="str">
        <f>E24</f>
        <v>Agroprojekt PSO, s.r.o</v>
      </c>
      <c r="K81" s="33"/>
      <c r="L81" s="36"/>
    </row>
    <row r="82" spans="2:65" s="1" customFormat="1" ht="10.35" customHeight="1">
      <c r="B82" s="32"/>
      <c r="C82" s="33"/>
      <c r="D82" s="33"/>
      <c r="E82" s="33"/>
      <c r="F82" s="33"/>
      <c r="G82" s="33"/>
      <c r="H82" s="33"/>
      <c r="I82" s="101"/>
      <c r="J82" s="33"/>
      <c r="K82" s="33"/>
      <c r="L82" s="36"/>
    </row>
    <row r="83" spans="2:65" s="9" customFormat="1" ht="29.25" customHeight="1">
      <c r="B83" s="146"/>
      <c r="C83" s="147" t="s">
        <v>148</v>
      </c>
      <c r="D83" s="148" t="s">
        <v>54</v>
      </c>
      <c r="E83" s="148" t="s">
        <v>50</v>
      </c>
      <c r="F83" s="148" t="s">
        <v>51</v>
      </c>
      <c r="G83" s="148" t="s">
        <v>149</v>
      </c>
      <c r="H83" s="148" t="s">
        <v>150</v>
      </c>
      <c r="I83" s="149" t="s">
        <v>151</v>
      </c>
      <c r="J83" s="150" t="s">
        <v>138</v>
      </c>
      <c r="K83" s="151" t="s">
        <v>152</v>
      </c>
      <c r="L83" s="152"/>
      <c r="M83" s="62" t="s">
        <v>1</v>
      </c>
      <c r="N83" s="63" t="s">
        <v>39</v>
      </c>
      <c r="O83" s="63" t="s">
        <v>153</v>
      </c>
      <c r="P83" s="63" t="s">
        <v>154</v>
      </c>
      <c r="Q83" s="63" t="s">
        <v>155</v>
      </c>
      <c r="R83" s="63" t="s">
        <v>156</v>
      </c>
      <c r="S83" s="63" t="s">
        <v>157</v>
      </c>
      <c r="T83" s="64" t="s">
        <v>158</v>
      </c>
    </row>
    <row r="84" spans="2:65" s="1" customFormat="1" ht="22.9" customHeight="1">
      <c r="B84" s="32"/>
      <c r="C84" s="69" t="s">
        <v>159</v>
      </c>
      <c r="D84" s="33"/>
      <c r="E84" s="33"/>
      <c r="F84" s="33"/>
      <c r="G84" s="33"/>
      <c r="H84" s="33"/>
      <c r="I84" s="101"/>
      <c r="J84" s="153">
        <f>BK84</f>
        <v>0</v>
      </c>
      <c r="K84" s="33"/>
      <c r="L84" s="36"/>
      <c r="M84" s="65"/>
      <c r="N84" s="66"/>
      <c r="O84" s="66"/>
      <c r="P84" s="154">
        <f>P85</f>
        <v>0</v>
      </c>
      <c r="Q84" s="66"/>
      <c r="R84" s="154">
        <f>R85</f>
        <v>35.591355800000002</v>
      </c>
      <c r="S84" s="66"/>
      <c r="T84" s="155">
        <f>T85</f>
        <v>0</v>
      </c>
      <c r="AT84" s="15" t="s">
        <v>68</v>
      </c>
      <c r="AU84" s="15" t="s">
        <v>140</v>
      </c>
      <c r="BK84" s="156">
        <f>BK85</f>
        <v>0</v>
      </c>
    </row>
    <row r="85" spans="2:65" s="10" customFormat="1" ht="25.9" customHeight="1">
      <c r="B85" s="157"/>
      <c r="C85" s="158"/>
      <c r="D85" s="159" t="s">
        <v>68</v>
      </c>
      <c r="E85" s="160" t="s">
        <v>160</v>
      </c>
      <c r="F85" s="160" t="s">
        <v>161</v>
      </c>
      <c r="G85" s="158"/>
      <c r="H85" s="158"/>
      <c r="I85" s="161"/>
      <c r="J85" s="162">
        <f>BK85</f>
        <v>0</v>
      </c>
      <c r="K85" s="158"/>
      <c r="L85" s="163"/>
      <c r="M85" s="164"/>
      <c r="N85" s="165"/>
      <c r="O85" s="165"/>
      <c r="P85" s="166">
        <f>P86+P153</f>
        <v>0</v>
      </c>
      <c r="Q85" s="165"/>
      <c r="R85" s="166">
        <f>R86+R153</f>
        <v>35.591355800000002</v>
      </c>
      <c r="S85" s="165"/>
      <c r="T85" s="167">
        <f>T86+T153</f>
        <v>0</v>
      </c>
      <c r="AR85" s="168" t="s">
        <v>77</v>
      </c>
      <c r="AT85" s="169" t="s">
        <v>68</v>
      </c>
      <c r="AU85" s="169" t="s">
        <v>69</v>
      </c>
      <c r="AY85" s="168" t="s">
        <v>162</v>
      </c>
      <c r="BK85" s="170">
        <f>BK86+BK153</f>
        <v>0</v>
      </c>
    </row>
    <row r="86" spans="2:65" s="10" customFormat="1" ht="22.9" customHeight="1">
      <c r="B86" s="157"/>
      <c r="C86" s="158"/>
      <c r="D86" s="159" t="s">
        <v>68</v>
      </c>
      <c r="E86" s="171" t="s">
        <v>77</v>
      </c>
      <c r="F86" s="171" t="s">
        <v>163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P87+SUM(P88:P118)+P129</f>
        <v>0</v>
      </c>
      <c r="Q86" s="165"/>
      <c r="R86" s="166">
        <f>R87+SUM(R88:R118)+R129</f>
        <v>31.039197800000004</v>
      </c>
      <c r="S86" s="165"/>
      <c r="T86" s="167">
        <f>T87+SUM(T88:T118)+T129</f>
        <v>0</v>
      </c>
      <c r="AR86" s="168" t="s">
        <v>77</v>
      </c>
      <c r="AT86" s="169" t="s">
        <v>68</v>
      </c>
      <c r="AU86" s="169" t="s">
        <v>77</v>
      </c>
      <c r="AY86" s="168" t="s">
        <v>162</v>
      </c>
      <c r="BK86" s="170">
        <f>BK87+SUM(BK88:BK118)+BK129</f>
        <v>0</v>
      </c>
    </row>
    <row r="87" spans="2:65" s="1" customFormat="1" ht="16.5" customHeight="1">
      <c r="B87" s="32"/>
      <c r="C87" s="173" t="s">
        <v>77</v>
      </c>
      <c r="D87" s="173" t="s">
        <v>164</v>
      </c>
      <c r="E87" s="174" t="s">
        <v>165</v>
      </c>
      <c r="F87" s="175" t="s">
        <v>166</v>
      </c>
      <c r="G87" s="176" t="s">
        <v>167</v>
      </c>
      <c r="H87" s="177">
        <v>20</v>
      </c>
      <c r="I87" s="178"/>
      <c r="J87" s="179">
        <f>ROUND(I87*H87,2)</f>
        <v>0</v>
      </c>
      <c r="K87" s="175" t="s">
        <v>168</v>
      </c>
      <c r="L87" s="36"/>
      <c r="M87" s="180" t="s">
        <v>1</v>
      </c>
      <c r="N87" s="181" t="s">
        <v>40</v>
      </c>
      <c r="O87" s="58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15" t="s">
        <v>169</v>
      </c>
      <c r="AT87" s="15" t="s">
        <v>164</v>
      </c>
      <c r="AU87" s="15" t="s">
        <v>79</v>
      </c>
      <c r="AY87" s="15" t="s">
        <v>162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5" t="s">
        <v>77</v>
      </c>
      <c r="BK87" s="184">
        <f>ROUND(I87*H87,2)</f>
        <v>0</v>
      </c>
      <c r="BL87" s="15" t="s">
        <v>169</v>
      </c>
      <c r="BM87" s="15" t="s">
        <v>339</v>
      </c>
    </row>
    <row r="88" spans="2:65" s="1" customFormat="1">
      <c r="B88" s="32"/>
      <c r="C88" s="33"/>
      <c r="D88" s="185" t="s">
        <v>171</v>
      </c>
      <c r="E88" s="33"/>
      <c r="F88" s="186" t="s">
        <v>172</v>
      </c>
      <c r="G88" s="33"/>
      <c r="H88" s="33"/>
      <c r="I88" s="101"/>
      <c r="J88" s="33"/>
      <c r="K88" s="33"/>
      <c r="L88" s="36"/>
      <c r="M88" s="187"/>
      <c r="N88" s="58"/>
      <c r="O88" s="58"/>
      <c r="P88" s="58"/>
      <c r="Q88" s="58"/>
      <c r="R88" s="58"/>
      <c r="S88" s="58"/>
      <c r="T88" s="59"/>
      <c r="AT88" s="15" t="s">
        <v>171</v>
      </c>
      <c r="AU88" s="15" t="s">
        <v>79</v>
      </c>
    </row>
    <row r="89" spans="2:65" s="1" customFormat="1" ht="16.5" customHeight="1">
      <c r="B89" s="32"/>
      <c r="C89" s="173" t="s">
        <v>79</v>
      </c>
      <c r="D89" s="173" t="s">
        <v>164</v>
      </c>
      <c r="E89" s="174" t="s">
        <v>173</v>
      </c>
      <c r="F89" s="175" t="s">
        <v>174</v>
      </c>
      <c r="G89" s="176" t="s">
        <v>167</v>
      </c>
      <c r="H89" s="177">
        <v>20</v>
      </c>
      <c r="I89" s="178"/>
      <c r="J89" s="179">
        <f>ROUND(I89*H89,2)</f>
        <v>0</v>
      </c>
      <c r="K89" s="175" t="s">
        <v>168</v>
      </c>
      <c r="L89" s="36"/>
      <c r="M89" s="180" t="s">
        <v>1</v>
      </c>
      <c r="N89" s="181" t="s">
        <v>40</v>
      </c>
      <c r="O89" s="58"/>
      <c r="P89" s="182">
        <f>O89*H89</f>
        <v>0</v>
      </c>
      <c r="Q89" s="182">
        <v>1.8000000000000001E-4</v>
      </c>
      <c r="R89" s="182">
        <f>Q89*H89</f>
        <v>3.6000000000000003E-3</v>
      </c>
      <c r="S89" s="182">
        <v>0</v>
      </c>
      <c r="T89" s="183">
        <f>S89*H89</f>
        <v>0</v>
      </c>
      <c r="AR89" s="15" t="s">
        <v>169</v>
      </c>
      <c r="AT89" s="15" t="s">
        <v>164</v>
      </c>
      <c r="AU89" s="15" t="s">
        <v>79</v>
      </c>
      <c r="AY89" s="15" t="s">
        <v>162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5" t="s">
        <v>77</v>
      </c>
      <c r="BK89" s="184">
        <f>ROUND(I89*H89,2)</f>
        <v>0</v>
      </c>
      <c r="BL89" s="15" t="s">
        <v>169</v>
      </c>
      <c r="BM89" s="15" t="s">
        <v>340</v>
      </c>
    </row>
    <row r="90" spans="2:65" s="1" customFormat="1">
      <c r="B90" s="32"/>
      <c r="C90" s="33"/>
      <c r="D90" s="185" t="s">
        <v>171</v>
      </c>
      <c r="E90" s="33"/>
      <c r="F90" s="186" t="s">
        <v>176</v>
      </c>
      <c r="G90" s="33"/>
      <c r="H90" s="33"/>
      <c r="I90" s="101"/>
      <c r="J90" s="33"/>
      <c r="K90" s="33"/>
      <c r="L90" s="36"/>
      <c r="M90" s="187"/>
      <c r="N90" s="58"/>
      <c r="O90" s="58"/>
      <c r="P90" s="58"/>
      <c r="Q90" s="58"/>
      <c r="R90" s="58"/>
      <c r="S90" s="58"/>
      <c r="T90" s="59"/>
      <c r="AT90" s="15" t="s">
        <v>171</v>
      </c>
      <c r="AU90" s="15" t="s">
        <v>79</v>
      </c>
    </row>
    <row r="91" spans="2:65" s="1" customFormat="1" ht="16.5" customHeight="1">
      <c r="B91" s="32"/>
      <c r="C91" s="173" t="s">
        <v>177</v>
      </c>
      <c r="D91" s="173" t="s">
        <v>164</v>
      </c>
      <c r="E91" s="174" t="s">
        <v>341</v>
      </c>
      <c r="F91" s="175" t="s">
        <v>342</v>
      </c>
      <c r="G91" s="176" t="s">
        <v>180</v>
      </c>
      <c r="H91" s="177">
        <v>3</v>
      </c>
      <c r="I91" s="178"/>
      <c r="J91" s="179">
        <f>ROUND(I91*H91,2)</f>
        <v>0</v>
      </c>
      <c r="K91" s="175" t="s">
        <v>168</v>
      </c>
      <c r="L91" s="36"/>
      <c r="M91" s="180" t="s">
        <v>1</v>
      </c>
      <c r="N91" s="181" t="s">
        <v>40</v>
      </c>
      <c r="O91" s="58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AR91" s="15" t="s">
        <v>169</v>
      </c>
      <c r="AT91" s="15" t="s">
        <v>164</v>
      </c>
      <c r="AU91" s="15" t="s">
        <v>79</v>
      </c>
      <c r="AY91" s="15" t="s">
        <v>162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5" t="s">
        <v>77</v>
      </c>
      <c r="BK91" s="184">
        <f>ROUND(I91*H91,2)</f>
        <v>0</v>
      </c>
      <c r="BL91" s="15" t="s">
        <v>169</v>
      </c>
      <c r="BM91" s="15" t="s">
        <v>343</v>
      </c>
    </row>
    <row r="92" spans="2:65" s="1" customFormat="1">
      <c r="B92" s="32"/>
      <c r="C92" s="33"/>
      <c r="D92" s="185" t="s">
        <v>171</v>
      </c>
      <c r="E92" s="33"/>
      <c r="F92" s="186" t="s">
        <v>344</v>
      </c>
      <c r="G92" s="33"/>
      <c r="H92" s="33"/>
      <c r="I92" s="101"/>
      <c r="J92" s="33"/>
      <c r="K92" s="33"/>
      <c r="L92" s="36"/>
      <c r="M92" s="187"/>
      <c r="N92" s="58"/>
      <c r="O92" s="58"/>
      <c r="P92" s="58"/>
      <c r="Q92" s="58"/>
      <c r="R92" s="58"/>
      <c r="S92" s="58"/>
      <c r="T92" s="59"/>
      <c r="AT92" s="15" t="s">
        <v>171</v>
      </c>
      <c r="AU92" s="15" t="s">
        <v>79</v>
      </c>
    </row>
    <row r="93" spans="2:65" s="1" customFormat="1" ht="16.5" customHeight="1">
      <c r="B93" s="32"/>
      <c r="C93" s="173" t="s">
        <v>169</v>
      </c>
      <c r="D93" s="173" t="s">
        <v>164</v>
      </c>
      <c r="E93" s="174" t="s">
        <v>345</v>
      </c>
      <c r="F93" s="175" t="s">
        <v>346</v>
      </c>
      <c r="G93" s="176" t="s">
        <v>180</v>
      </c>
      <c r="H93" s="177">
        <v>1</v>
      </c>
      <c r="I93" s="178"/>
      <c r="J93" s="179">
        <f>ROUND(I93*H93,2)</f>
        <v>0</v>
      </c>
      <c r="K93" s="175" t="s">
        <v>168</v>
      </c>
      <c r="L93" s="36"/>
      <c r="M93" s="180" t="s">
        <v>1</v>
      </c>
      <c r="N93" s="181" t="s">
        <v>40</v>
      </c>
      <c r="O93" s="58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AR93" s="15" t="s">
        <v>169</v>
      </c>
      <c r="AT93" s="15" t="s">
        <v>164</v>
      </c>
      <c r="AU93" s="15" t="s">
        <v>79</v>
      </c>
      <c r="AY93" s="15" t="s">
        <v>162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5" t="s">
        <v>77</v>
      </c>
      <c r="BK93" s="184">
        <f>ROUND(I93*H93,2)</f>
        <v>0</v>
      </c>
      <c r="BL93" s="15" t="s">
        <v>169</v>
      </c>
      <c r="BM93" s="15" t="s">
        <v>347</v>
      </c>
    </row>
    <row r="94" spans="2:65" s="1" customFormat="1">
      <c r="B94" s="32"/>
      <c r="C94" s="33"/>
      <c r="D94" s="185" t="s">
        <v>171</v>
      </c>
      <c r="E94" s="33"/>
      <c r="F94" s="186" t="s">
        <v>348</v>
      </c>
      <c r="G94" s="33"/>
      <c r="H94" s="33"/>
      <c r="I94" s="101"/>
      <c r="J94" s="33"/>
      <c r="K94" s="33"/>
      <c r="L94" s="36"/>
      <c r="M94" s="187"/>
      <c r="N94" s="58"/>
      <c r="O94" s="58"/>
      <c r="P94" s="58"/>
      <c r="Q94" s="58"/>
      <c r="R94" s="58"/>
      <c r="S94" s="58"/>
      <c r="T94" s="59"/>
      <c r="AT94" s="15" t="s">
        <v>171</v>
      </c>
      <c r="AU94" s="15" t="s">
        <v>79</v>
      </c>
    </row>
    <row r="95" spans="2:65" s="1" customFormat="1" ht="16.5" customHeight="1">
      <c r="B95" s="32"/>
      <c r="C95" s="173" t="s">
        <v>187</v>
      </c>
      <c r="D95" s="173" t="s">
        <v>164</v>
      </c>
      <c r="E95" s="174" t="s">
        <v>349</v>
      </c>
      <c r="F95" s="175" t="s">
        <v>350</v>
      </c>
      <c r="G95" s="176" t="s">
        <v>180</v>
      </c>
      <c r="H95" s="177">
        <v>3</v>
      </c>
      <c r="I95" s="178"/>
      <c r="J95" s="179">
        <f>ROUND(I95*H95,2)</f>
        <v>0</v>
      </c>
      <c r="K95" s="175" t="s">
        <v>267</v>
      </c>
      <c r="L95" s="36"/>
      <c r="M95" s="180" t="s">
        <v>1</v>
      </c>
      <c r="N95" s="181" t="s">
        <v>40</v>
      </c>
      <c r="O95" s="58"/>
      <c r="P95" s="182">
        <f>O95*H95</f>
        <v>0</v>
      </c>
      <c r="Q95" s="182">
        <v>5.0000000000000002E-5</v>
      </c>
      <c r="R95" s="182">
        <f>Q95*H95</f>
        <v>1.5000000000000001E-4</v>
      </c>
      <c r="S95" s="182">
        <v>0</v>
      </c>
      <c r="T95" s="183">
        <f>S95*H95</f>
        <v>0</v>
      </c>
      <c r="AR95" s="15" t="s">
        <v>169</v>
      </c>
      <c r="AT95" s="15" t="s">
        <v>164</v>
      </c>
      <c r="AU95" s="15" t="s">
        <v>79</v>
      </c>
      <c r="AY95" s="15" t="s">
        <v>162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5" t="s">
        <v>77</v>
      </c>
      <c r="BK95" s="184">
        <f>ROUND(I95*H95,2)</f>
        <v>0</v>
      </c>
      <c r="BL95" s="15" t="s">
        <v>169</v>
      </c>
      <c r="BM95" s="15" t="s">
        <v>351</v>
      </c>
    </row>
    <row r="96" spans="2:65" s="1" customFormat="1">
      <c r="B96" s="32"/>
      <c r="C96" s="33"/>
      <c r="D96" s="185" t="s">
        <v>171</v>
      </c>
      <c r="E96" s="33"/>
      <c r="F96" s="186" t="s">
        <v>352</v>
      </c>
      <c r="G96" s="33"/>
      <c r="H96" s="33"/>
      <c r="I96" s="101"/>
      <c r="J96" s="33"/>
      <c r="K96" s="33"/>
      <c r="L96" s="36"/>
      <c r="M96" s="187"/>
      <c r="N96" s="58"/>
      <c r="O96" s="58"/>
      <c r="P96" s="58"/>
      <c r="Q96" s="58"/>
      <c r="R96" s="58"/>
      <c r="S96" s="58"/>
      <c r="T96" s="59"/>
      <c r="AT96" s="15" t="s">
        <v>171</v>
      </c>
      <c r="AU96" s="15" t="s">
        <v>79</v>
      </c>
    </row>
    <row r="97" spans="2:65" s="1" customFormat="1" ht="16.5" customHeight="1">
      <c r="B97" s="32"/>
      <c r="C97" s="173" t="s">
        <v>192</v>
      </c>
      <c r="D97" s="173" t="s">
        <v>164</v>
      </c>
      <c r="E97" s="174" t="s">
        <v>188</v>
      </c>
      <c r="F97" s="175" t="s">
        <v>189</v>
      </c>
      <c r="G97" s="176" t="s">
        <v>180</v>
      </c>
      <c r="H97" s="177">
        <v>1</v>
      </c>
      <c r="I97" s="178"/>
      <c r="J97" s="179">
        <f>ROUND(I97*H97,2)</f>
        <v>0</v>
      </c>
      <c r="K97" s="175" t="s">
        <v>168</v>
      </c>
      <c r="L97" s="36"/>
      <c r="M97" s="180" t="s">
        <v>1</v>
      </c>
      <c r="N97" s="181" t="s">
        <v>40</v>
      </c>
      <c r="O97" s="58"/>
      <c r="P97" s="182">
        <f>O97*H97</f>
        <v>0</v>
      </c>
      <c r="Q97" s="182">
        <v>9.0000000000000006E-5</v>
      </c>
      <c r="R97" s="182">
        <f>Q97*H97</f>
        <v>9.0000000000000006E-5</v>
      </c>
      <c r="S97" s="182">
        <v>0</v>
      </c>
      <c r="T97" s="183">
        <f>S97*H97</f>
        <v>0</v>
      </c>
      <c r="AR97" s="15" t="s">
        <v>169</v>
      </c>
      <c r="AT97" s="15" t="s">
        <v>164</v>
      </c>
      <c r="AU97" s="15" t="s">
        <v>79</v>
      </c>
      <c r="AY97" s="15" t="s">
        <v>162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5" t="s">
        <v>77</v>
      </c>
      <c r="BK97" s="184">
        <f>ROUND(I97*H97,2)</f>
        <v>0</v>
      </c>
      <c r="BL97" s="15" t="s">
        <v>169</v>
      </c>
      <c r="BM97" s="15" t="s">
        <v>353</v>
      </c>
    </row>
    <row r="98" spans="2:65" s="1" customFormat="1">
      <c r="B98" s="32"/>
      <c r="C98" s="33"/>
      <c r="D98" s="185" t="s">
        <v>171</v>
      </c>
      <c r="E98" s="33"/>
      <c r="F98" s="186" t="s">
        <v>191</v>
      </c>
      <c r="G98" s="33"/>
      <c r="H98" s="33"/>
      <c r="I98" s="101"/>
      <c r="J98" s="33"/>
      <c r="K98" s="33"/>
      <c r="L98" s="36"/>
      <c r="M98" s="187"/>
      <c r="N98" s="58"/>
      <c r="O98" s="58"/>
      <c r="P98" s="58"/>
      <c r="Q98" s="58"/>
      <c r="R98" s="58"/>
      <c r="S98" s="58"/>
      <c r="T98" s="59"/>
      <c r="AT98" s="15" t="s">
        <v>171</v>
      </c>
      <c r="AU98" s="15" t="s">
        <v>79</v>
      </c>
    </row>
    <row r="99" spans="2:65" s="1" customFormat="1" ht="16.5" customHeight="1">
      <c r="B99" s="32"/>
      <c r="C99" s="173" t="s">
        <v>197</v>
      </c>
      <c r="D99" s="173" t="s">
        <v>164</v>
      </c>
      <c r="E99" s="174" t="s">
        <v>354</v>
      </c>
      <c r="F99" s="175" t="s">
        <v>355</v>
      </c>
      <c r="G99" s="176" t="s">
        <v>180</v>
      </c>
      <c r="H99" s="177">
        <v>3</v>
      </c>
      <c r="I99" s="178"/>
      <c r="J99" s="179">
        <f>ROUND(I99*H99,2)</f>
        <v>0</v>
      </c>
      <c r="K99" s="175" t="s">
        <v>267</v>
      </c>
      <c r="L99" s="36"/>
      <c r="M99" s="180" t="s">
        <v>1</v>
      </c>
      <c r="N99" s="181" t="s">
        <v>40</v>
      </c>
      <c r="O99" s="58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AR99" s="15" t="s">
        <v>169</v>
      </c>
      <c r="AT99" s="15" t="s">
        <v>164</v>
      </c>
      <c r="AU99" s="15" t="s">
        <v>79</v>
      </c>
      <c r="AY99" s="15" t="s">
        <v>162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5" t="s">
        <v>77</v>
      </c>
      <c r="BK99" s="184">
        <f>ROUND(I99*H99,2)</f>
        <v>0</v>
      </c>
      <c r="BL99" s="15" t="s">
        <v>169</v>
      </c>
      <c r="BM99" s="15" t="s">
        <v>356</v>
      </c>
    </row>
    <row r="100" spans="2:65" s="1" customFormat="1" ht="19.5">
      <c r="B100" s="32"/>
      <c r="C100" s="33"/>
      <c r="D100" s="185" t="s">
        <v>171</v>
      </c>
      <c r="E100" s="33"/>
      <c r="F100" s="186" t="s">
        <v>357</v>
      </c>
      <c r="G100" s="33"/>
      <c r="H100" s="33"/>
      <c r="I100" s="101"/>
      <c r="J100" s="33"/>
      <c r="K100" s="33"/>
      <c r="L100" s="36"/>
      <c r="M100" s="187"/>
      <c r="N100" s="58"/>
      <c r="O100" s="58"/>
      <c r="P100" s="58"/>
      <c r="Q100" s="58"/>
      <c r="R100" s="58"/>
      <c r="S100" s="58"/>
      <c r="T100" s="59"/>
      <c r="AT100" s="15" t="s">
        <v>171</v>
      </c>
      <c r="AU100" s="15" t="s">
        <v>79</v>
      </c>
    </row>
    <row r="101" spans="2:65" s="1" customFormat="1" ht="16.5" customHeight="1">
      <c r="B101" s="32"/>
      <c r="C101" s="173" t="s">
        <v>202</v>
      </c>
      <c r="D101" s="173" t="s">
        <v>164</v>
      </c>
      <c r="E101" s="174" t="s">
        <v>358</v>
      </c>
      <c r="F101" s="175" t="s">
        <v>359</v>
      </c>
      <c r="G101" s="176" t="s">
        <v>180</v>
      </c>
      <c r="H101" s="177">
        <v>1</v>
      </c>
      <c r="I101" s="178"/>
      <c r="J101" s="179">
        <f>ROUND(I101*H101,2)</f>
        <v>0</v>
      </c>
      <c r="K101" s="175" t="s">
        <v>168</v>
      </c>
      <c r="L101" s="36"/>
      <c r="M101" s="180" t="s">
        <v>1</v>
      </c>
      <c r="N101" s="181" t="s">
        <v>40</v>
      </c>
      <c r="O101" s="58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AR101" s="15" t="s">
        <v>169</v>
      </c>
      <c r="AT101" s="15" t="s">
        <v>164</v>
      </c>
      <c r="AU101" s="15" t="s">
        <v>79</v>
      </c>
      <c r="AY101" s="15" t="s">
        <v>162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5" t="s">
        <v>77</v>
      </c>
      <c r="BK101" s="184">
        <f>ROUND(I101*H101,2)</f>
        <v>0</v>
      </c>
      <c r="BL101" s="15" t="s">
        <v>169</v>
      </c>
      <c r="BM101" s="15" t="s">
        <v>360</v>
      </c>
    </row>
    <row r="102" spans="2:65" s="1" customFormat="1" ht="19.5">
      <c r="B102" s="32"/>
      <c r="C102" s="33"/>
      <c r="D102" s="185" t="s">
        <v>171</v>
      </c>
      <c r="E102" s="33"/>
      <c r="F102" s="186" t="s">
        <v>361</v>
      </c>
      <c r="G102" s="33"/>
      <c r="H102" s="33"/>
      <c r="I102" s="101"/>
      <c r="J102" s="33"/>
      <c r="K102" s="33"/>
      <c r="L102" s="36"/>
      <c r="M102" s="187"/>
      <c r="N102" s="58"/>
      <c r="O102" s="58"/>
      <c r="P102" s="58"/>
      <c r="Q102" s="58"/>
      <c r="R102" s="58"/>
      <c r="S102" s="58"/>
      <c r="T102" s="59"/>
      <c r="AT102" s="15" t="s">
        <v>171</v>
      </c>
      <c r="AU102" s="15" t="s">
        <v>79</v>
      </c>
    </row>
    <row r="103" spans="2:65" s="1" customFormat="1" ht="16.5" customHeight="1">
      <c r="B103" s="32"/>
      <c r="C103" s="173" t="s">
        <v>207</v>
      </c>
      <c r="D103" s="173" t="s">
        <v>164</v>
      </c>
      <c r="E103" s="174" t="s">
        <v>362</v>
      </c>
      <c r="F103" s="175" t="s">
        <v>363</v>
      </c>
      <c r="G103" s="176" t="s">
        <v>180</v>
      </c>
      <c r="H103" s="177">
        <v>3</v>
      </c>
      <c r="I103" s="178"/>
      <c r="J103" s="179">
        <f>ROUND(I103*H103,2)</f>
        <v>0</v>
      </c>
      <c r="K103" s="175" t="s">
        <v>267</v>
      </c>
      <c r="L103" s="36"/>
      <c r="M103" s="180" t="s">
        <v>1</v>
      </c>
      <c r="N103" s="181" t="s">
        <v>40</v>
      </c>
      <c r="O103" s="58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15" t="s">
        <v>169</v>
      </c>
      <c r="AT103" s="15" t="s">
        <v>164</v>
      </c>
      <c r="AU103" s="15" t="s">
        <v>79</v>
      </c>
      <c r="AY103" s="15" t="s">
        <v>162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5" t="s">
        <v>77</v>
      </c>
      <c r="BK103" s="184">
        <f>ROUND(I103*H103,2)</f>
        <v>0</v>
      </c>
      <c r="BL103" s="15" t="s">
        <v>169</v>
      </c>
      <c r="BM103" s="15" t="s">
        <v>364</v>
      </c>
    </row>
    <row r="104" spans="2:65" s="1" customFormat="1" ht="19.5">
      <c r="B104" s="32"/>
      <c r="C104" s="33"/>
      <c r="D104" s="185" t="s">
        <v>171</v>
      </c>
      <c r="E104" s="33"/>
      <c r="F104" s="186" t="s">
        <v>365</v>
      </c>
      <c r="G104" s="33"/>
      <c r="H104" s="33"/>
      <c r="I104" s="101"/>
      <c r="J104" s="33"/>
      <c r="K104" s="33"/>
      <c r="L104" s="36"/>
      <c r="M104" s="187"/>
      <c r="N104" s="58"/>
      <c r="O104" s="58"/>
      <c r="P104" s="58"/>
      <c r="Q104" s="58"/>
      <c r="R104" s="58"/>
      <c r="S104" s="58"/>
      <c r="T104" s="59"/>
      <c r="AT104" s="15" t="s">
        <v>171</v>
      </c>
      <c r="AU104" s="15" t="s">
        <v>79</v>
      </c>
    </row>
    <row r="105" spans="2:65" s="1" customFormat="1" ht="16.5" customHeight="1">
      <c r="B105" s="32"/>
      <c r="C105" s="173" t="s">
        <v>104</v>
      </c>
      <c r="D105" s="173" t="s">
        <v>164</v>
      </c>
      <c r="E105" s="174" t="s">
        <v>366</v>
      </c>
      <c r="F105" s="175" t="s">
        <v>367</v>
      </c>
      <c r="G105" s="176" t="s">
        <v>180</v>
      </c>
      <c r="H105" s="177">
        <v>3</v>
      </c>
      <c r="I105" s="178"/>
      <c r="J105" s="179">
        <f>ROUND(I105*H105,2)</f>
        <v>0</v>
      </c>
      <c r="K105" s="175" t="s">
        <v>168</v>
      </c>
      <c r="L105" s="36"/>
      <c r="M105" s="180" t="s">
        <v>1</v>
      </c>
      <c r="N105" s="181" t="s">
        <v>40</v>
      </c>
      <c r="O105" s="58"/>
      <c r="P105" s="182">
        <f>O105*H105</f>
        <v>0</v>
      </c>
      <c r="Q105" s="182">
        <v>2.7E-4</v>
      </c>
      <c r="R105" s="182">
        <f>Q105*H105</f>
        <v>8.0999999999999996E-4</v>
      </c>
      <c r="S105" s="182">
        <v>0</v>
      </c>
      <c r="T105" s="183">
        <f>S105*H105</f>
        <v>0</v>
      </c>
      <c r="AR105" s="15" t="s">
        <v>169</v>
      </c>
      <c r="AT105" s="15" t="s">
        <v>164</v>
      </c>
      <c r="AU105" s="15" t="s">
        <v>79</v>
      </c>
      <c r="AY105" s="15" t="s">
        <v>162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5" t="s">
        <v>77</v>
      </c>
      <c r="BK105" s="184">
        <f>ROUND(I105*H105,2)</f>
        <v>0</v>
      </c>
      <c r="BL105" s="15" t="s">
        <v>169</v>
      </c>
      <c r="BM105" s="15" t="s">
        <v>368</v>
      </c>
    </row>
    <row r="106" spans="2:65" s="1" customFormat="1">
      <c r="B106" s="32"/>
      <c r="C106" s="33"/>
      <c r="D106" s="185" t="s">
        <v>171</v>
      </c>
      <c r="E106" s="33"/>
      <c r="F106" s="186" t="s">
        <v>369</v>
      </c>
      <c r="G106" s="33"/>
      <c r="H106" s="33"/>
      <c r="I106" s="101"/>
      <c r="J106" s="33"/>
      <c r="K106" s="33"/>
      <c r="L106" s="36"/>
      <c r="M106" s="187"/>
      <c r="N106" s="58"/>
      <c r="O106" s="58"/>
      <c r="P106" s="58"/>
      <c r="Q106" s="58"/>
      <c r="R106" s="58"/>
      <c r="S106" s="58"/>
      <c r="T106" s="59"/>
      <c r="AT106" s="15" t="s">
        <v>171</v>
      </c>
      <c r="AU106" s="15" t="s">
        <v>79</v>
      </c>
    </row>
    <row r="107" spans="2:65" s="1" customFormat="1" ht="16.5" customHeight="1">
      <c r="B107" s="32"/>
      <c r="C107" s="173" t="s">
        <v>107</v>
      </c>
      <c r="D107" s="173" t="s">
        <v>164</v>
      </c>
      <c r="E107" s="174" t="s">
        <v>208</v>
      </c>
      <c r="F107" s="175" t="s">
        <v>209</v>
      </c>
      <c r="G107" s="176" t="s">
        <v>180</v>
      </c>
      <c r="H107" s="177">
        <v>1</v>
      </c>
      <c r="I107" s="178"/>
      <c r="J107" s="179">
        <f>ROUND(I107*H107,2)</f>
        <v>0</v>
      </c>
      <c r="K107" s="175" t="s">
        <v>168</v>
      </c>
      <c r="L107" s="36"/>
      <c r="M107" s="180" t="s">
        <v>1</v>
      </c>
      <c r="N107" s="181" t="s">
        <v>40</v>
      </c>
      <c r="O107" s="58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AR107" s="15" t="s">
        <v>169</v>
      </c>
      <c r="AT107" s="15" t="s">
        <v>164</v>
      </c>
      <c r="AU107" s="15" t="s">
        <v>79</v>
      </c>
      <c r="AY107" s="15" t="s">
        <v>162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5" t="s">
        <v>77</v>
      </c>
      <c r="BK107" s="184">
        <f>ROUND(I107*H107,2)</f>
        <v>0</v>
      </c>
      <c r="BL107" s="15" t="s">
        <v>169</v>
      </c>
      <c r="BM107" s="15" t="s">
        <v>370</v>
      </c>
    </row>
    <row r="108" spans="2:65" s="1" customFormat="1" ht="19.5">
      <c r="B108" s="32"/>
      <c r="C108" s="33"/>
      <c r="D108" s="185" t="s">
        <v>171</v>
      </c>
      <c r="E108" s="33"/>
      <c r="F108" s="186" t="s">
        <v>211</v>
      </c>
      <c r="G108" s="33"/>
      <c r="H108" s="33"/>
      <c r="I108" s="101"/>
      <c r="J108" s="33"/>
      <c r="K108" s="33"/>
      <c r="L108" s="36"/>
      <c r="M108" s="187"/>
      <c r="N108" s="58"/>
      <c r="O108" s="58"/>
      <c r="P108" s="58"/>
      <c r="Q108" s="58"/>
      <c r="R108" s="58"/>
      <c r="S108" s="58"/>
      <c r="T108" s="59"/>
      <c r="AT108" s="15" t="s">
        <v>171</v>
      </c>
      <c r="AU108" s="15" t="s">
        <v>79</v>
      </c>
    </row>
    <row r="109" spans="2:65" s="1" customFormat="1" ht="16.5" customHeight="1">
      <c r="B109" s="32"/>
      <c r="C109" s="173" t="s">
        <v>110</v>
      </c>
      <c r="D109" s="173" t="s">
        <v>164</v>
      </c>
      <c r="E109" s="174" t="s">
        <v>212</v>
      </c>
      <c r="F109" s="175" t="s">
        <v>213</v>
      </c>
      <c r="G109" s="176" t="s">
        <v>180</v>
      </c>
      <c r="H109" s="177">
        <v>1</v>
      </c>
      <c r="I109" s="178"/>
      <c r="J109" s="179">
        <f>ROUND(I109*H109,2)</f>
        <v>0</v>
      </c>
      <c r="K109" s="175" t="s">
        <v>168</v>
      </c>
      <c r="L109" s="36"/>
      <c r="M109" s="180" t="s">
        <v>1</v>
      </c>
      <c r="N109" s="181" t="s">
        <v>40</v>
      </c>
      <c r="O109" s="58"/>
      <c r="P109" s="182">
        <f>O109*H109</f>
        <v>0</v>
      </c>
      <c r="Q109" s="182">
        <v>1.07E-3</v>
      </c>
      <c r="R109" s="182">
        <f>Q109*H109</f>
        <v>1.07E-3</v>
      </c>
      <c r="S109" s="182">
        <v>0</v>
      </c>
      <c r="T109" s="183">
        <f>S109*H109</f>
        <v>0</v>
      </c>
      <c r="AR109" s="15" t="s">
        <v>169</v>
      </c>
      <c r="AT109" s="15" t="s">
        <v>164</v>
      </c>
      <c r="AU109" s="15" t="s">
        <v>79</v>
      </c>
      <c r="AY109" s="15" t="s">
        <v>162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5" t="s">
        <v>77</v>
      </c>
      <c r="BK109" s="184">
        <f>ROUND(I109*H109,2)</f>
        <v>0</v>
      </c>
      <c r="BL109" s="15" t="s">
        <v>169</v>
      </c>
      <c r="BM109" s="15" t="s">
        <v>371</v>
      </c>
    </row>
    <row r="110" spans="2:65" s="1" customFormat="1">
      <c r="B110" s="32"/>
      <c r="C110" s="33"/>
      <c r="D110" s="185" t="s">
        <v>171</v>
      </c>
      <c r="E110" s="33"/>
      <c r="F110" s="186" t="s">
        <v>215</v>
      </c>
      <c r="G110" s="33"/>
      <c r="H110" s="33"/>
      <c r="I110" s="101"/>
      <c r="J110" s="33"/>
      <c r="K110" s="33"/>
      <c r="L110" s="36"/>
      <c r="M110" s="187"/>
      <c r="N110" s="58"/>
      <c r="O110" s="58"/>
      <c r="P110" s="58"/>
      <c r="Q110" s="58"/>
      <c r="R110" s="58"/>
      <c r="S110" s="58"/>
      <c r="T110" s="59"/>
      <c r="AT110" s="15" t="s">
        <v>171</v>
      </c>
      <c r="AU110" s="15" t="s">
        <v>79</v>
      </c>
    </row>
    <row r="111" spans="2:65" s="1" customFormat="1" ht="16.5" customHeight="1">
      <c r="B111" s="32"/>
      <c r="C111" s="173" t="s">
        <v>113</v>
      </c>
      <c r="D111" s="173" t="s">
        <v>164</v>
      </c>
      <c r="E111" s="174" t="s">
        <v>372</v>
      </c>
      <c r="F111" s="175" t="s">
        <v>373</v>
      </c>
      <c r="G111" s="176" t="s">
        <v>180</v>
      </c>
      <c r="H111" s="177">
        <v>3</v>
      </c>
      <c r="I111" s="178"/>
      <c r="J111" s="179">
        <f>ROUND(I111*H111,2)</f>
        <v>0</v>
      </c>
      <c r="K111" s="175" t="s">
        <v>168</v>
      </c>
      <c r="L111" s="36"/>
      <c r="M111" s="180" t="s">
        <v>1</v>
      </c>
      <c r="N111" s="181" t="s">
        <v>40</v>
      </c>
      <c r="O111" s="58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AR111" s="15" t="s">
        <v>222</v>
      </c>
      <c r="AT111" s="15" t="s">
        <v>164</v>
      </c>
      <c r="AU111" s="15" t="s">
        <v>79</v>
      </c>
      <c r="AY111" s="15" t="s">
        <v>162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5" t="s">
        <v>77</v>
      </c>
      <c r="BK111" s="184">
        <f>ROUND(I111*H111,2)</f>
        <v>0</v>
      </c>
      <c r="BL111" s="15" t="s">
        <v>222</v>
      </c>
      <c r="BM111" s="15" t="s">
        <v>374</v>
      </c>
    </row>
    <row r="112" spans="2:65" s="1" customFormat="1" ht="19.5">
      <c r="B112" s="32"/>
      <c r="C112" s="33"/>
      <c r="D112" s="185" t="s">
        <v>171</v>
      </c>
      <c r="E112" s="33"/>
      <c r="F112" s="186" t="s">
        <v>375</v>
      </c>
      <c r="G112" s="33"/>
      <c r="H112" s="33"/>
      <c r="I112" s="101"/>
      <c r="J112" s="33"/>
      <c r="K112" s="33"/>
      <c r="L112" s="36"/>
      <c r="M112" s="187"/>
      <c r="N112" s="58"/>
      <c r="O112" s="58"/>
      <c r="P112" s="58"/>
      <c r="Q112" s="58"/>
      <c r="R112" s="58"/>
      <c r="S112" s="58"/>
      <c r="T112" s="59"/>
      <c r="AT112" s="15" t="s">
        <v>171</v>
      </c>
      <c r="AU112" s="15" t="s">
        <v>79</v>
      </c>
    </row>
    <row r="113" spans="2:65" s="1" customFormat="1" ht="16.5" customHeight="1">
      <c r="B113" s="32"/>
      <c r="C113" s="173" t="s">
        <v>116</v>
      </c>
      <c r="D113" s="173" t="s">
        <v>164</v>
      </c>
      <c r="E113" s="174" t="s">
        <v>220</v>
      </c>
      <c r="F113" s="175" t="s">
        <v>221</v>
      </c>
      <c r="G113" s="176" t="s">
        <v>180</v>
      </c>
      <c r="H113" s="177">
        <v>1</v>
      </c>
      <c r="I113" s="178"/>
      <c r="J113" s="179">
        <f>ROUND(I113*H113,2)</f>
        <v>0</v>
      </c>
      <c r="K113" s="175" t="s">
        <v>168</v>
      </c>
      <c r="L113" s="36"/>
      <c r="M113" s="180" t="s">
        <v>1</v>
      </c>
      <c r="N113" s="181" t="s">
        <v>40</v>
      </c>
      <c r="O113" s="58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AR113" s="15" t="s">
        <v>222</v>
      </c>
      <c r="AT113" s="15" t="s">
        <v>164</v>
      </c>
      <c r="AU113" s="15" t="s">
        <v>79</v>
      </c>
      <c r="AY113" s="15" t="s">
        <v>162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5" t="s">
        <v>77</v>
      </c>
      <c r="BK113" s="184">
        <f>ROUND(I113*H113,2)</f>
        <v>0</v>
      </c>
      <c r="BL113" s="15" t="s">
        <v>222</v>
      </c>
      <c r="BM113" s="15" t="s">
        <v>376</v>
      </c>
    </row>
    <row r="114" spans="2:65" s="1" customFormat="1" ht="19.5">
      <c r="B114" s="32"/>
      <c r="C114" s="33"/>
      <c r="D114" s="185" t="s">
        <v>171</v>
      </c>
      <c r="E114" s="33"/>
      <c r="F114" s="186" t="s">
        <v>224</v>
      </c>
      <c r="G114" s="33"/>
      <c r="H114" s="33"/>
      <c r="I114" s="101"/>
      <c r="J114" s="33"/>
      <c r="K114" s="33"/>
      <c r="L114" s="36"/>
      <c r="M114" s="187"/>
      <c r="N114" s="58"/>
      <c r="O114" s="58"/>
      <c r="P114" s="58"/>
      <c r="Q114" s="58"/>
      <c r="R114" s="58"/>
      <c r="S114" s="58"/>
      <c r="T114" s="59"/>
      <c r="AT114" s="15" t="s">
        <v>171</v>
      </c>
      <c r="AU114" s="15" t="s">
        <v>79</v>
      </c>
    </row>
    <row r="115" spans="2:65" s="1" customFormat="1" ht="16.5" customHeight="1">
      <c r="B115" s="32"/>
      <c r="C115" s="173" t="s">
        <v>8</v>
      </c>
      <c r="D115" s="173" t="s">
        <v>164</v>
      </c>
      <c r="E115" s="174" t="s">
        <v>377</v>
      </c>
      <c r="F115" s="175" t="s">
        <v>378</v>
      </c>
      <c r="G115" s="176" t="s">
        <v>238</v>
      </c>
      <c r="H115" s="177">
        <v>17.82</v>
      </c>
      <c r="I115" s="178"/>
      <c r="J115" s="179">
        <f>ROUND(I115*H115,2)</f>
        <v>0</v>
      </c>
      <c r="K115" s="175" t="s">
        <v>168</v>
      </c>
      <c r="L115" s="36"/>
      <c r="M115" s="180" t="s">
        <v>1</v>
      </c>
      <c r="N115" s="181" t="s">
        <v>40</v>
      </c>
      <c r="O115" s="58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AR115" s="15" t="s">
        <v>169</v>
      </c>
      <c r="AT115" s="15" t="s">
        <v>164</v>
      </c>
      <c r="AU115" s="15" t="s">
        <v>79</v>
      </c>
      <c r="AY115" s="15" t="s">
        <v>162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5" t="s">
        <v>77</v>
      </c>
      <c r="BK115" s="184">
        <f>ROUND(I115*H115,2)</f>
        <v>0</v>
      </c>
      <c r="BL115" s="15" t="s">
        <v>169</v>
      </c>
      <c r="BM115" s="15" t="s">
        <v>379</v>
      </c>
    </row>
    <row r="116" spans="2:65" s="1" customFormat="1" ht="19.5">
      <c r="B116" s="32"/>
      <c r="C116" s="33"/>
      <c r="D116" s="185" t="s">
        <v>171</v>
      </c>
      <c r="E116" s="33"/>
      <c r="F116" s="186" t="s">
        <v>380</v>
      </c>
      <c r="G116" s="33"/>
      <c r="H116" s="33"/>
      <c r="I116" s="101"/>
      <c r="J116" s="33"/>
      <c r="K116" s="33"/>
      <c r="L116" s="36"/>
      <c r="M116" s="187"/>
      <c r="N116" s="58"/>
      <c r="O116" s="58"/>
      <c r="P116" s="58"/>
      <c r="Q116" s="58"/>
      <c r="R116" s="58"/>
      <c r="S116" s="58"/>
      <c r="T116" s="59"/>
      <c r="AT116" s="15" t="s">
        <v>171</v>
      </c>
      <c r="AU116" s="15" t="s">
        <v>79</v>
      </c>
    </row>
    <row r="117" spans="2:65" s="11" customFormat="1">
      <c r="B117" s="188"/>
      <c r="C117" s="189"/>
      <c r="D117" s="185" t="s">
        <v>241</v>
      </c>
      <c r="E117" s="190" t="s">
        <v>1</v>
      </c>
      <c r="F117" s="191" t="s">
        <v>381</v>
      </c>
      <c r="G117" s="189"/>
      <c r="H117" s="192">
        <v>17.82</v>
      </c>
      <c r="I117" s="193"/>
      <c r="J117" s="189"/>
      <c r="K117" s="189"/>
      <c r="L117" s="194"/>
      <c r="M117" s="195"/>
      <c r="N117" s="196"/>
      <c r="O117" s="196"/>
      <c r="P117" s="196"/>
      <c r="Q117" s="196"/>
      <c r="R117" s="196"/>
      <c r="S117" s="196"/>
      <c r="T117" s="197"/>
      <c r="AT117" s="198" t="s">
        <v>241</v>
      </c>
      <c r="AU117" s="198" t="s">
        <v>79</v>
      </c>
      <c r="AV117" s="11" t="s">
        <v>79</v>
      </c>
      <c r="AW117" s="11" t="s">
        <v>31</v>
      </c>
      <c r="AX117" s="11" t="s">
        <v>77</v>
      </c>
      <c r="AY117" s="198" t="s">
        <v>162</v>
      </c>
    </row>
    <row r="118" spans="2:65" s="10" customFormat="1" ht="20.85" customHeight="1">
      <c r="B118" s="157"/>
      <c r="C118" s="158"/>
      <c r="D118" s="159" t="s">
        <v>68</v>
      </c>
      <c r="E118" s="171" t="s">
        <v>79</v>
      </c>
      <c r="F118" s="171" t="s">
        <v>225</v>
      </c>
      <c r="G118" s="158"/>
      <c r="H118" s="158"/>
      <c r="I118" s="161"/>
      <c r="J118" s="172">
        <f>BK118</f>
        <v>0</v>
      </c>
      <c r="K118" s="158"/>
      <c r="L118" s="163"/>
      <c r="M118" s="164"/>
      <c r="N118" s="165"/>
      <c r="O118" s="165"/>
      <c r="P118" s="166">
        <f>SUM(P119:P128)</f>
        <v>0</v>
      </c>
      <c r="Q118" s="165"/>
      <c r="R118" s="166">
        <f>SUM(R119:R128)</f>
        <v>1.0944000000000001E-2</v>
      </c>
      <c r="S118" s="165"/>
      <c r="T118" s="167">
        <f>SUM(T119:T128)</f>
        <v>0</v>
      </c>
      <c r="AR118" s="168" t="s">
        <v>77</v>
      </c>
      <c r="AT118" s="169" t="s">
        <v>68</v>
      </c>
      <c r="AU118" s="169" t="s">
        <v>79</v>
      </c>
      <c r="AY118" s="168" t="s">
        <v>162</v>
      </c>
      <c r="BK118" s="170">
        <f>SUM(BK119:BK128)</f>
        <v>0</v>
      </c>
    </row>
    <row r="119" spans="2:65" s="1" customFormat="1" ht="16.5" customHeight="1">
      <c r="B119" s="32"/>
      <c r="C119" s="173" t="s">
        <v>121</v>
      </c>
      <c r="D119" s="173" t="s">
        <v>164</v>
      </c>
      <c r="E119" s="174" t="s">
        <v>226</v>
      </c>
      <c r="F119" s="175" t="s">
        <v>227</v>
      </c>
      <c r="G119" s="176" t="s">
        <v>228</v>
      </c>
      <c r="H119" s="177">
        <v>120</v>
      </c>
      <c r="I119" s="178"/>
      <c r="J119" s="179">
        <f>ROUND(I119*H119,2)</f>
        <v>0</v>
      </c>
      <c r="K119" s="175" t="s">
        <v>168</v>
      </c>
      <c r="L119" s="36"/>
      <c r="M119" s="180" t="s">
        <v>1</v>
      </c>
      <c r="N119" s="181" t="s">
        <v>40</v>
      </c>
      <c r="O119" s="58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AR119" s="15" t="s">
        <v>169</v>
      </c>
      <c r="AT119" s="15" t="s">
        <v>164</v>
      </c>
      <c r="AU119" s="15" t="s">
        <v>177</v>
      </c>
      <c r="AY119" s="15" t="s">
        <v>162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5" t="s">
        <v>77</v>
      </c>
      <c r="BK119" s="184">
        <f>ROUND(I119*H119,2)</f>
        <v>0</v>
      </c>
      <c r="BL119" s="15" t="s">
        <v>169</v>
      </c>
      <c r="BM119" s="15" t="s">
        <v>382</v>
      </c>
    </row>
    <row r="120" spans="2:65" s="1" customFormat="1">
      <c r="B120" s="32"/>
      <c r="C120" s="33"/>
      <c r="D120" s="185" t="s">
        <v>171</v>
      </c>
      <c r="E120" s="33"/>
      <c r="F120" s="186" t="s">
        <v>230</v>
      </c>
      <c r="G120" s="33"/>
      <c r="H120" s="33"/>
      <c r="I120" s="101"/>
      <c r="J120" s="33"/>
      <c r="K120" s="33"/>
      <c r="L120" s="36"/>
      <c r="M120" s="187"/>
      <c r="N120" s="58"/>
      <c r="O120" s="58"/>
      <c r="P120" s="58"/>
      <c r="Q120" s="58"/>
      <c r="R120" s="58"/>
      <c r="S120" s="58"/>
      <c r="T120" s="59"/>
      <c r="AT120" s="15" t="s">
        <v>171</v>
      </c>
      <c r="AU120" s="15" t="s">
        <v>177</v>
      </c>
    </row>
    <row r="121" spans="2:65" s="1" customFormat="1" ht="16.5" customHeight="1">
      <c r="B121" s="32"/>
      <c r="C121" s="173" t="s">
        <v>124</v>
      </c>
      <c r="D121" s="173" t="s">
        <v>164</v>
      </c>
      <c r="E121" s="174" t="s">
        <v>231</v>
      </c>
      <c r="F121" s="175" t="s">
        <v>232</v>
      </c>
      <c r="G121" s="176" t="s">
        <v>233</v>
      </c>
      <c r="H121" s="177">
        <v>30</v>
      </c>
      <c r="I121" s="178"/>
      <c r="J121" s="179">
        <f>ROUND(I121*H121,2)</f>
        <v>0</v>
      </c>
      <c r="K121" s="175" t="s">
        <v>168</v>
      </c>
      <c r="L121" s="36"/>
      <c r="M121" s="180" t="s">
        <v>1</v>
      </c>
      <c r="N121" s="181" t="s">
        <v>40</v>
      </c>
      <c r="O121" s="58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AR121" s="15" t="s">
        <v>169</v>
      </c>
      <c r="AT121" s="15" t="s">
        <v>164</v>
      </c>
      <c r="AU121" s="15" t="s">
        <v>177</v>
      </c>
      <c r="AY121" s="15" t="s">
        <v>162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5" t="s">
        <v>77</v>
      </c>
      <c r="BK121" s="184">
        <f>ROUND(I121*H121,2)</f>
        <v>0</v>
      </c>
      <c r="BL121" s="15" t="s">
        <v>169</v>
      </c>
      <c r="BM121" s="15" t="s">
        <v>383</v>
      </c>
    </row>
    <row r="122" spans="2:65" s="1" customFormat="1">
      <c r="B122" s="32"/>
      <c r="C122" s="33"/>
      <c r="D122" s="185" t="s">
        <v>171</v>
      </c>
      <c r="E122" s="33"/>
      <c r="F122" s="186" t="s">
        <v>235</v>
      </c>
      <c r="G122" s="33"/>
      <c r="H122" s="33"/>
      <c r="I122" s="101"/>
      <c r="J122" s="33"/>
      <c r="K122" s="33"/>
      <c r="L122" s="36"/>
      <c r="M122" s="187"/>
      <c r="N122" s="58"/>
      <c r="O122" s="58"/>
      <c r="P122" s="58"/>
      <c r="Q122" s="58"/>
      <c r="R122" s="58"/>
      <c r="S122" s="58"/>
      <c r="T122" s="59"/>
      <c r="AT122" s="15" t="s">
        <v>171</v>
      </c>
      <c r="AU122" s="15" t="s">
        <v>177</v>
      </c>
    </row>
    <row r="123" spans="2:65" s="1" customFormat="1" ht="16.5" customHeight="1">
      <c r="B123" s="32"/>
      <c r="C123" s="173" t="s">
        <v>127</v>
      </c>
      <c r="D123" s="173" t="s">
        <v>164</v>
      </c>
      <c r="E123" s="174" t="s">
        <v>236</v>
      </c>
      <c r="F123" s="175" t="s">
        <v>237</v>
      </c>
      <c r="G123" s="176" t="s">
        <v>238</v>
      </c>
      <c r="H123" s="177">
        <v>9</v>
      </c>
      <c r="I123" s="178"/>
      <c r="J123" s="179">
        <f>ROUND(I123*H123,2)</f>
        <v>0</v>
      </c>
      <c r="K123" s="175" t="s">
        <v>168</v>
      </c>
      <c r="L123" s="36"/>
      <c r="M123" s="180" t="s">
        <v>1</v>
      </c>
      <c r="N123" s="181" t="s">
        <v>40</v>
      </c>
      <c r="O123" s="58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AR123" s="15" t="s">
        <v>169</v>
      </c>
      <c r="AT123" s="15" t="s">
        <v>164</v>
      </c>
      <c r="AU123" s="15" t="s">
        <v>177</v>
      </c>
      <c r="AY123" s="15" t="s">
        <v>162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5" t="s">
        <v>77</v>
      </c>
      <c r="BK123" s="184">
        <f>ROUND(I123*H123,2)</f>
        <v>0</v>
      </c>
      <c r="BL123" s="15" t="s">
        <v>169</v>
      </c>
      <c r="BM123" s="15" t="s">
        <v>384</v>
      </c>
    </row>
    <row r="124" spans="2:65" s="1" customFormat="1">
      <c r="B124" s="32"/>
      <c r="C124" s="33"/>
      <c r="D124" s="185" t="s">
        <v>171</v>
      </c>
      <c r="E124" s="33"/>
      <c r="F124" s="186" t="s">
        <v>240</v>
      </c>
      <c r="G124" s="33"/>
      <c r="H124" s="33"/>
      <c r="I124" s="101"/>
      <c r="J124" s="33"/>
      <c r="K124" s="33"/>
      <c r="L124" s="36"/>
      <c r="M124" s="187"/>
      <c r="N124" s="58"/>
      <c r="O124" s="58"/>
      <c r="P124" s="58"/>
      <c r="Q124" s="58"/>
      <c r="R124" s="58"/>
      <c r="S124" s="58"/>
      <c r="T124" s="59"/>
      <c r="AT124" s="15" t="s">
        <v>171</v>
      </c>
      <c r="AU124" s="15" t="s">
        <v>177</v>
      </c>
    </row>
    <row r="125" spans="2:65" s="11" customFormat="1">
      <c r="B125" s="188"/>
      <c r="C125" s="189"/>
      <c r="D125" s="185" t="s">
        <v>241</v>
      </c>
      <c r="E125" s="190" t="s">
        <v>1</v>
      </c>
      <c r="F125" s="191" t="s">
        <v>385</v>
      </c>
      <c r="G125" s="189"/>
      <c r="H125" s="192">
        <v>9</v>
      </c>
      <c r="I125" s="193"/>
      <c r="J125" s="189"/>
      <c r="K125" s="189"/>
      <c r="L125" s="194"/>
      <c r="M125" s="195"/>
      <c r="N125" s="196"/>
      <c r="O125" s="196"/>
      <c r="P125" s="196"/>
      <c r="Q125" s="196"/>
      <c r="R125" s="196"/>
      <c r="S125" s="196"/>
      <c r="T125" s="197"/>
      <c r="AT125" s="198" t="s">
        <v>241</v>
      </c>
      <c r="AU125" s="198" t="s">
        <v>177</v>
      </c>
      <c r="AV125" s="11" t="s">
        <v>79</v>
      </c>
      <c r="AW125" s="11" t="s">
        <v>31</v>
      </c>
      <c r="AX125" s="11" t="s">
        <v>77</v>
      </c>
      <c r="AY125" s="198" t="s">
        <v>162</v>
      </c>
    </row>
    <row r="126" spans="2:65" s="1" customFormat="1" ht="16.5" customHeight="1">
      <c r="B126" s="32"/>
      <c r="C126" s="199" t="s">
        <v>130</v>
      </c>
      <c r="D126" s="199" t="s">
        <v>243</v>
      </c>
      <c r="E126" s="200" t="s">
        <v>244</v>
      </c>
      <c r="F126" s="201" t="s">
        <v>245</v>
      </c>
      <c r="G126" s="202" t="s">
        <v>167</v>
      </c>
      <c r="H126" s="203">
        <v>14.4</v>
      </c>
      <c r="I126" s="204"/>
      <c r="J126" s="205">
        <f>ROUND(I126*H126,2)</f>
        <v>0</v>
      </c>
      <c r="K126" s="201" t="s">
        <v>168</v>
      </c>
      <c r="L126" s="206"/>
      <c r="M126" s="207" t="s">
        <v>1</v>
      </c>
      <c r="N126" s="208" t="s">
        <v>40</v>
      </c>
      <c r="O126" s="58"/>
      <c r="P126" s="182">
        <f>O126*H126</f>
        <v>0</v>
      </c>
      <c r="Q126" s="182">
        <v>7.6000000000000004E-4</v>
      </c>
      <c r="R126" s="182">
        <f>Q126*H126</f>
        <v>1.0944000000000001E-2</v>
      </c>
      <c r="S126" s="182">
        <v>0</v>
      </c>
      <c r="T126" s="183">
        <f>S126*H126</f>
        <v>0</v>
      </c>
      <c r="AR126" s="15" t="s">
        <v>202</v>
      </c>
      <c r="AT126" s="15" t="s">
        <v>243</v>
      </c>
      <c r="AU126" s="15" t="s">
        <v>177</v>
      </c>
      <c r="AY126" s="15" t="s">
        <v>162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5" t="s">
        <v>77</v>
      </c>
      <c r="BK126" s="184">
        <f>ROUND(I126*H126,2)</f>
        <v>0</v>
      </c>
      <c r="BL126" s="15" t="s">
        <v>169</v>
      </c>
      <c r="BM126" s="15" t="s">
        <v>386</v>
      </c>
    </row>
    <row r="127" spans="2:65" s="1" customFormat="1">
      <c r="B127" s="32"/>
      <c r="C127" s="33"/>
      <c r="D127" s="185" t="s">
        <v>171</v>
      </c>
      <c r="E127" s="33"/>
      <c r="F127" s="186" t="s">
        <v>245</v>
      </c>
      <c r="G127" s="33"/>
      <c r="H127" s="33"/>
      <c r="I127" s="101"/>
      <c r="J127" s="33"/>
      <c r="K127" s="33"/>
      <c r="L127" s="36"/>
      <c r="M127" s="187"/>
      <c r="N127" s="58"/>
      <c r="O127" s="58"/>
      <c r="P127" s="58"/>
      <c r="Q127" s="58"/>
      <c r="R127" s="58"/>
      <c r="S127" s="58"/>
      <c r="T127" s="59"/>
      <c r="AT127" s="15" t="s">
        <v>171</v>
      </c>
      <c r="AU127" s="15" t="s">
        <v>177</v>
      </c>
    </row>
    <row r="128" spans="2:65" s="11" customFormat="1">
      <c r="B128" s="188"/>
      <c r="C128" s="189"/>
      <c r="D128" s="185" t="s">
        <v>241</v>
      </c>
      <c r="E128" s="190" t="s">
        <v>1</v>
      </c>
      <c r="F128" s="191" t="s">
        <v>387</v>
      </c>
      <c r="G128" s="189"/>
      <c r="H128" s="192">
        <v>14.4</v>
      </c>
      <c r="I128" s="193"/>
      <c r="J128" s="189"/>
      <c r="K128" s="189"/>
      <c r="L128" s="194"/>
      <c r="M128" s="195"/>
      <c r="N128" s="196"/>
      <c r="O128" s="196"/>
      <c r="P128" s="196"/>
      <c r="Q128" s="196"/>
      <c r="R128" s="196"/>
      <c r="S128" s="196"/>
      <c r="T128" s="197"/>
      <c r="AT128" s="198" t="s">
        <v>241</v>
      </c>
      <c r="AU128" s="198" t="s">
        <v>177</v>
      </c>
      <c r="AV128" s="11" t="s">
        <v>79</v>
      </c>
      <c r="AW128" s="11" t="s">
        <v>31</v>
      </c>
      <c r="AX128" s="11" t="s">
        <v>77</v>
      </c>
      <c r="AY128" s="198" t="s">
        <v>162</v>
      </c>
    </row>
    <row r="129" spans="2:65" s="10" customFormat="1" ht="20.85" customHeight="1">
      <c r="B129" s="157"/>
      <c r="C129" s="158"/>
      <c r="D129" s="159" t="s">
        <v>68</v>
      </c>
      <c r="E129" s="171" t="s">
        <v>177</v>
      </c>
      <c r="F129" s="171" t="s">
        <v>253</v>
      </c>
      <c r="G129" s="158"/>
      <c r="H129" s="158"/>
      <c r="I129" s="161"/>
      <c r="J129" s="172">
        <f>BK129</f>
        <v>0</v>
      </c>
      <c r="K129" s="158"/>
      <c r="L129" s="163"/>
      <c r="M129" s="164"/>
      <c r="N129" s="165"/>
      <c r="O129" s="165"/>
      <c r="P129" s="166">
        <f>SUM(P130:P152)</f>
        <v>0</v>
      </c>
      <c r="Q129" s="165"/>
      <c r="R129" s="166">
        <f>SUM(R130:R152)</f>
        <v>31.022533800000005</v>
      </c>
      <c r="S129" s="165"/>
      <c r="T129" s="167">
        <f>SUM(T130:T152)</f>
        <v>0</v>
      </c>
      <c r="AR129" s="168" t="s">
        <v>77</v>
      </c>
      <c r="AT129" s="169" t="s">
        <v>68</v>
      </c>
      <c r="AU129" s="169" t="s">
        <v>79</v>
      </c>
      <c r="AY129" s="168" t="s">
        <v>162</v>
      </c>
      <c r="BK129" s="170">
        <f>SUM(BK130:BK152)</f>
        <v>0</v>
      </c>
    </row>
    <row r="130" spans="2:65" s="1" customFormat="1" ht="16.5" customHeight="1">
      <c r="B130" s="32"/>
      <c r="C130" s="173" t="s">
        <v>264</v>
      </c>
      <c r="D130" s="173" t="s">
        <v>164</v>
      </c>
      <c r="E130" s="174" t="s">
        <v>254</v>
      </c>
      <c r="F130" s="175" t="s">
        <v>255</v>
      </c>
      <c r="G130" s="176" t="s">
        <v>238</v>
      </c>
      <c r="H130" s="177">
        <v>0.04</v>
      </c>
      <c r="I130" s="178"/>
      <c r="J130" s="179">
        <f>ROUND(I130*H130,2)</f>
        <v>0</v>
      </c>
      <c r="K130" s="175" t="s">
        <v>168</v>
      </c>
      <c r="L130" s="36"/>
      <c r="M130" s="180" t="s">
        <v>1</v>
      </c>
      <c r="N130" s="181" t="s">
        <v>40</v>
      </c>
      <c r="O130" s="58"/>
      <c r="P130" s="182">
        <f>O130*H130</f>
        <v>0</v>
      </c>
      <c r="Q130" s="182">
        <v>2.6619999999999999</v>
      </c>
      <c r="R130" s="182">
        <f>Q130*H130</f>
        <v>0.10648000000000001</v>
      </c>
      <c r="S130" s="182">
        <v>0</v>
      </c>
      <c r="T130" s="183">
        <f>S130*H130</f>
        <v>0</v>
      </c>
      <c r="AR130" s="15" t="s">
        <v>169</v>
      </c>
      <c r="AT130" s="15" t="s">
        <v>164</v>
      </c>
      <c r="AU130" s="15" t="s">
        <v>177</v>
      </c>
      <c r="AY130" s="15" t="s">
        <v>162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5" t="s">
        <v>77</v>
      </c>
      <c r="BK130" s="184">
        <f>ROUND(I130*H130,2)</f>
        <v>0</v>
      </c>
      <c r="BL130" s="15" t="s">
        <v>169</v>
      </c>
      <c r="BM130" s="15" t="s">
        <v>388</v>
      </c>
    </row>
    <row r="131" spans="2:65" s="1" customFormat="1" ht="19.5">
      <c r="B131" s="32"/>
      <c r="C131" s="33"/>
      <c r="D131" s="185" t="s">
        <v>171</v>
      </c>
      <c r="E131" s="33"/>
      <c r="F131" s="186" t="s">
        <v>257</v>
      </c>
      <c r="G131" s="33"/>
      <c r="H131" s="33"/>
      <c r="I131" s="101"/>
      <c r="J131" s="33"/>
      <c r="K131" s="33"/>
      <c r="L131" s="36"/>
      <c r="M131" s="187"/>
      <c r="N131" s="58"/>
      <c r="O131" s="58"/>
      <c r="P131" s="58"/>
      <c r="Q131" s="58"/>
      <c r="R131" s="58"/>
      <c r="S131" s="58"/>
      <c r="T131" s="59"/>
      <c r="AT131" s="15" t="s">
        <v>171</v>
      </c>
      <c r="AU131" s="15" t="s">
        <v>177</v>
      </c>
    </row>
    <row r="132" spans="2:65" s="11" customFormat="1">
      <c r="B132" s="188"/>
      <c r="C132" s="189"/>
      <c r="D132" s="185" t="s">
        <v>241</v>
      </c>
      <c r="E132" s="190" t="s">
        <v>1</v>
      </c>
      <c r="F132" s="191" t="s">
        <v>389</v>
      </c>
      <c r="G132" s="189"/>
      <c r="H132" s="192">
        <v>0.04</v>
      </c>
      <c r="I132" s="193"/>
      <c r="J132" s="189"/>
      <c r="K132" s="189"/>
      <c r="L132" s="194"/>
      <c r="M132" s="195"/>
      <c r="N132" s="196"/>
      <c r="O132" s="196"/>
      <c r="P132" s="196"/>
      <c r="Q132" s="196"/>
      <c r="R132" s="196"/>
      <c r="S132" s="196"/>
      <c r="T132" s="197"/>
      <c r="AT132" s="198" t="s">
        <v>241</v>
      </c>
      <c r="AU132" s="198" t="s">
        <v>177</v>
      </c>
      <c r="AV132" s="11" t="s">
        <v>79</v>
      </c>
      <c r="AW132" s="11" t="s">
        <v>31</v>
      </c>
      <c r="AX132" s="11" t="s">
        <v>77</v>
      </c>
      <c r="AY132" s="198" t="s">
        <v>162</v>
      </c>
    </row>
    <row r="133" spans="2:65" s="1" customFormat="1" ht="16.5" customHeight="1">
      <c r="B133" s="32"/>
      <c r="C133" s="173" t="s">
        <v>7</v>
      </c>
      <c r="D133" s="173" t="s">
        <v>164</v>
      </c>
      <c r="E133" s="174" t="s">
        <v>259</v>
      </c>
      <c r="F133" s="175" t="s">
        <v>260</v>
      </c>
      <c r="G133" s="176" t="s">
        <v>167</v>
      </c>
      <c r="H133" s="177">
        <v>2</v>
      </c>
      <c r="I133" s="178"/>
      <c r="J133" s="179">
        <f>ROUND(I133*H133,2)</f>
        <v>0</v>
      </c>
      <c r="K133" s="175" t="s">
        <v>168</v>
      </c>
      <c r="L133" s="36"/>
      <c r="M133" s="180" t="s">
        <v>1</v>
      </c>
      <c r="N133" s="181" t="s">
        <v>40</v>
      </c>
      <c r="O133" s="58"/>
      <c r="P133" s="182">
        <f>O133*H133</f>
        <v>0</v>
      </c>
      <c r="Q133" s="182">
        <v>1.1152599999999999</v>
      </c>
      <c r="R133" s="182">
        <f>Q133*H133</f>
        <v>2.2305199999999998</v>
      </c>
      <c r="S133" s="182">
        <v>0</v>
      </c>
      <c r="T133" s="183">
        <f>S133*H133</f>
        <v>0</v>
      </c>
      <c r="AR133" s="15" t="s">
        <v>169</v>
      </c>
      <c r="AT133" s="15" t="s">
        <v>164</v>
      </c>
      <c r="AU133" s="15" t="s">
        <v>177</v>
      </c>
      <c r="AY133" s="15" t="s">
        <v>162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5" t="s">
        <v>77</v>
      </c>
      <c r="BK133" s="184">
        <f>ROUND(I133*H133,2)</f>
        <v>0</v>
      </c>
      <c r="BL133" s="15" t="s">
        <v>169</v>
      </c>
      <c r="BM133" s="15" t="s">
        <v>390</v>
      </c>
    </row>
    <row r="134" spans="2:65" s="1" customFormat="1" ht="19.5">
      <c r="B134" s="32"/>
      <c r="C134" s="33"/>
      <c r="D134" s="185" t="s">
        <v>171</v>
      </c>
      <c r="E134" s="33"/>
      <c r="F134" s="186" t="s">
        <v>262</v>
      </c>
      <c r="G134" s="33"/>
      <c r="H134" s="33"/>
      <c r="I134" s="101"/>
      <c r="J134" s="33"/>
      <c r="K134" s="33"/>
      <c r="L134" s="36"/>
      <c r="M134" s="187"/>
      <c r="N134" s="58"/>
      <c r="O134" s="58"/>
      <c r="P134" s="58"/>
      <c r="Q134" s="58"/>
      <c r="R134" s="58"/>
      <c r="S134" s="58"/>
      <c r="T134" s="59"/>
      <c r="AT134" s="15" t="s">
        <v>171</v>
      </c>
      <c r="AU134" s="15" t="s">
        <v>177</v>
      </c>
    </row>
    <row r="135" spans="2:65" s="11" customFormat="1">
      <c r="B135" s="188"/>
      <c r="C135" s="189"/>
      <c r="D135" s="185" t="s">
        <v>241</v>
      </c>
      <c r="E135" s="190" t="s">
        <v>1</v>
      </c>
      <c r="F135" s="191" t="s">
        <v>391</v>
      </c>
      <c r="G135" s="189"/>
      <c r="H135" s="192">
        <v>2</v>
      </c>
      <c r="I135" s="193"/>
      <c r="J135" s="189"/>
      <c r="K135" s="189"/>
      <c r="L135" s="194"/>
      <c r="M135" s="195"/>
      <c r="N135" s="196"/>
      <c r="O135" s="196"/>
      <c r="P135" s="196"/>
      <c r="Q135" s="196"/>
      <c r="R135" s="196"/>
      <c r="S135" s="196"/>
      <c r="T135" s="197"/>
      <c r="AT135" s="198" t="s">
        <v>241</v>
      </c>
      <c r="AU135" s="198" t="s">
        <v>177</v>
      </c>
      <c r="AV135" s="11" t="s">
        <v>79</v>
      </c>
      <c r="AW135" s="11" t="s">
        <v>31</v>
      </c>
      <c r="AX135" s="11" t="s">
        <v>77</v>
      </c>
      <c r="AY135" s="198" t="s">
        <v>162</v>
      </c>
    </row>
    <row r="136" spans="2:65" s="1" customFormat="1" ht="16.5" customHeight="1">
      <c r="B136" s="32"/>
      <c r="C136" s="173" t="s">
        <v>279</v>
      </c>
      <c r="D136" s="173" t="s">
        <v>164</v>
      </c>
      <c r="E136" s="174" t="s">
        <v>273</v>
      </c>
      <c r="F136" s="175" t="s">
        <v>274</v>
      </c>
      <c r="G136" s="176" t="s">
        <v>167</v>
      </c>
      <c r="H136" s="177">
        <v>55.77</v>
      </c>
      <c r="I136" s="178"/>
      <c r="J136" s="179">
        <f>ROUND(I136*H136,2)</f>
        <v>0</v>
      </c>
      <c r="K136" s="175" t="s">
        <v>168</v>
      </c>
      <c r="L136" s="36"/>
      <c r="M136" s="180" t="s">
        <v>1</v>
      </c>
      <c r="N136" s="181" t="s">
        <v>40</v>
      </c>
      <c r="O136" s="58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AR136" s="15" t="s">
        <v>169</v>
      </c>
      <c r="AT136" s="15" t="s">
        <v>164</v>
      </c>
      <c r="AU136" s="15" t="s">
        <v>177</v>
      </c>
      <c r="AY136" s="15" t="s">
        <v>162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5" t="s">
        <v>77</v>
      </c>
      <c r="BK136" s="184">
        <f>ROUND(I136*H136,2)</f>
        <v>0</v>
      </c>
      <c r="BL136" s="15" t="s">
        <v>169</v>
      </c>
      <c r="BM136" s="15" t="s">
        <v>392</v>
      </c>
    </row>
    <row r="137" spans="2:65" s="1" customFormat="1">
      <c r="B137" s="32"/>
      <c r="C137" s="33"/>
      <c r="D137" s="185" t="s">
        <v>171</v>
      </c>
      <c r="E137" s="33"/>
      <c r="F137" s="186" t="s">
        <v>276</v>
      </c>
      <c r="G137" s="33"/>
      <c r="H137" s="33"/>
      <c r="I137" s="101"/>
      <c r="J137" s="33"/>
      <c r="K137" s="33"/>
      <c r="L137" s="36"/>
      <c r="M137" s="187"/>
      <c r="N137" s="58"/>
      <c r="O137" s="58"/>
      <c r="P137" s="58"/>
      <c r="Q137" s="58"/>
      <c r="R137" s="58"/>
      <c r="S137" s="58"/>
      <c r="T137" s="59"/>
      <c r="AT137" s="15" t="s">
        <v>171</v>
      </c>
      <c r="AU137" s="15" t="s">
        <v>177</v>
      </c>
    </row>
    <row r="138" spans="2:65" s="11" customFormat="1">
      <c r="B138" s="188"/>
      <c r="C138" s="189"/>
      <c r="D138" s="185" t="s">
        <v>241</v>
      </c>
      <c r="E138" s="190" t="s">
        <v>1</v>
      </c>
      <c r="F138" s="191" t="s">
        <v>393</v>
      </c>
      <c r="G138" s="189"/>
      <c r="H138" s="192">
        <v>19.5</v>
      </c>
      <c r="I138" s="193"/>
      <c r="J138" s="189"/>
      <c r="K138" s="189"/>
      <c r="L138" s="194"/>
      <c r="M138" s="195"/>
      <c r="N138" s="196"/>
      <c r="O138" s="196"/>
      <c r="P138" s="196"/>
      <c r="Q138" s="196"/>
      <c r="R138" s="196"/>
      <c r="S138" s="196"/>
      <c r="T138" s="197"/>
      <c r="AT138" s="198" t="s">
        <v>241</v>
      </c>
      <c r="AU138" s="198" t="s">
        <v>177</v>
      </c>
      <c r="AV138" s="11" t="s">
        <v>79</v>
      </c>
      <c r="AW138" s="11" t="s">
        <v>31</v>
      </c>
      <c r="AX138" s="11" t="s">
        <v>69</v>
      </c>
      <c r="AY138" s="198" t="s">
        <v>162</v>
      </c>
    </row>
    <row r="139" spans="2:65" s="11" customFormat="1">
      <c r="B139" s="188"/>
      <c r="C139" s="189"/>
      <c r="D139" s="185" t="s">
        <v>241</v>
      </c>
      <c r="E139" s="190" t="s">
        <v>1</v>
      </c>
      <c r="F139" s="191" t="s">
        <v>394</v>
      </c>
      <c r="G139" s="189"/>
      <c r="H139" s="192">
        <v>22.75</v>
      </c>
      <c r="I139" s="193"/>
      <c r="J139" s="189"/>
      <c r="K139" s="189"/>
      <c r="L139" s="194"/>
      <c r="M139" s="195"/>
      <c r="N139" s="196"/>
      <c r="O139" s="196"/>
      <c r="P139" s="196"/>
      <c r="Q139" s="196"/>
      <c r="R139" s="196"/>
      <c r="S139" s="196"/>
      <c r="T139" s="197"/>
      <c r="AT139" s="198" t="s">
        <v>241</v>
      </c>
      <c r="AU139" s="198" t="s">
        <v>177</v>
      </c>
      <c r="AV139" s="11" t="s">
        <v>79</v>
      </c>
      <c r="AW139" s="11" t="s">
        <v>31</v>
      </c>
      <c r="AX139" s="11" t="s">
        <v>69</v>
      </c>
      <c r="AY139" s="198" t="s">
        <v>162</v>
      </c>
    </row>
    <row r="140" spans="2:65" s="11" customFormat="1">
      <c r="B140" s="188"/>
      <c r="C140" s="189"/>
      <c r="D140" s="185" t="s">
        <v>241</v>
      </c>
      <c r="E140" s="190" t="s">
        <v>1</v>
      </c>
      <c r="F140" s="191" t="s">
        <v>395</v>
      </c>
      <c r="G140" s="189"/>
      <c r="H140" s="192">
        <v>13.52</v>
      </c>
      <c r="I140" s="193"/>
      <c r="J140" s="189"/>
      <c r="K140" s="189"/>
      <c r="L140" s="194"/>
      <c r="M140" s="195"/>
      <c r="N140" s="196"/>
      <c r="O140" s="196"/>
      <c r="P140" s="196"/>
      <c r="Q140" s="196"/>
      <c r="R140" s="196"/>
      <c r="S140" s="196"/>
      <c r="T140" s="197"/>
      <c r="AT140" s="198" t="s">
        <v>241</v>
      </c>
      <c r="AU140" s="198" t="s">
        <v>177</v>
      </c>
      <c r="AV140" s="11" t="s">
        <v>79</v>
      </c>
      <c r="AW140" s="11" t="s">
        <v>31</v>
      </c>
      <c r="AX140" s="11" t="s">
        <v>69</v>
      </c>
      <c r="AY140" s="198" t="s">
        <v>162</v>
      </c>
    </row>
    <row r="141" spans="2:65" s="12" customFormat="1">
      <c r="B141" s="209"/>
      <c r="C141" s="210"/>
      <c r="D141" s="185" t="s">
        <v>241</v>
      </c>
      <c r="E141" s="211" t="s">
        <v>1</v>
      </c>
      <c r="F141" s="212" t="s">
        <v>272</v>
      </c>
      <c r="G141" s="210"/>
      <c r="H141" s="213">
        <v>55.77</v>
      </c>
      <c r="I141" s="214"/>
      <c r="J141" s="210"/>
      <c r="K141" s="210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241</v>
      </c>
      <c r="AU141" s="219" t="s">
        <v>177</v>
      </c>
      <c r="AV141" s="12" t="s">
        <v>169</v>
      </c>
      <c r="AW141" s="12" t="s">
        <v>31</v>
      </c>
      <c r="AX141" s="12" t="s">
        <v>77</v>
      </c>
      <c r="AY141" s="219" t="s">
        <v>162</v>
      </c>
    </row>
    <row r="142" spans="2:65" s="1" customFormat="1" ht="16.5" customHeight="1">
      <c r="B142" s="32"/>
      <c r="C142" s="173" t="s">
        <v>286</v>
      </c>
      <c r="D142" s="173" t="s">
        <v>164</v>
      </c>
      <c r="E142" s="174" t="s">
        <v>265</v>
      </c>
      <c r="F142" s="175" t="s">
        <v>266</v>
      </c>
      <c r="G142" s="176" t="s">
        <v>167</v>
      </c>
      <c r="H142" s="177">
        <v>33.462000000000003</v>
      </c>
      <c r="I142" s="178"/>
      <c r="J142" s="179">
        <f>ROUND(I142*H142,2)</f>
        <v>0</v>
      </c>
      <c r="K142" s="175" t="s">
        <v>267</v>
      </c>
      <c r="L142" s="36"/>
      <c r="M142" s="180" t="s">
        <v>1</v>
      </c>
      <c r="N142" s="181" t="s">
        <v>40</v>
      </c>
      <c r="O142" s="58"/>
      <c r="P142" s="182">
        <f>O142*H142</f>
        <v>0</v>
      </c>
      <c r="Q142" s="182">
        <v>3.9899999999999998E-2</v>
      </c>
      <c r="R142" s="182">
        <f>Q142*H142</f>
        <v>1.3351338000000001</v>
      </c>
      <c r="S142" s="182">
        <v>0</v>
      </c>
      <c r="T142" s="183">
        <f>S142*H142</f>
        <v>0</v>
      </c>
      <c r="AR142" s="15" t="s">
        <v>169</v>
      </c>
      <c r="AT142" s="15" t="s">
        <v>164</v>
      </c>
      <c r="AU142" s="15" t="s">
        <v>177</v>
      </c>
      <c r="AY142" s="15" t="s">
        <v>162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5" t="s">
        <v>77</v>
      </c>
      <c r="BK142" s="184">
        <f>ROUND(I142*H142,2)</f>
        <v>0</v>
      </c>
      <c r="BL142" s="15" t="s">
        <v>169</v>
      </c>
      <c r="BM142" s="15" t="s">
        <v>396</v>
      </c>
    </row>
    <row r="143" spans="2:65" s="1" customFormat="1" ht="19.5">
      <c r="B143" s="32"/>
      <c r="C143" s="33"/>
      <c r="D143" s="185" t="s">
        <v>171</v>
      </c>
      <c r="E143" s="33"/>
      <c r="F143" s="186" t="s">
        <v>269</v>
      </c>
      <c r="G143" s="33"/>
      <c r="H143" s="33"/>
      <c r="I143" s="101"/>
      <c r="J143" s="33"/>
      <c r="K143" s="33"/>
      <c r="L143" s="36"/>
      <c r="M143" s="187"/>
      <c r="N143" s="58"/>
      <c r="O143" s="58"/>
      <c r="P143" s="58"/>
      <c r="Q143" s="58"/>
      <c r="R143" s="58"/>
      <c r="S143" s="58"/>
      <c r="T143" s="59"/>
      <c r="AT143" s="15" t="s">
        <v>171</v>
      </c>
      <c r="AU143" s="15" t="s">
        <v>177</v>
      </c>
    </row>
    <row r="144" spans="2:65" s="11" customFormat="1">
      <c r="B144" s="188"/>
      <c r="C144" s="189"/>
      <c r="D144" s="185" t="s">
        <v>241</v>
      </c>
      <c r="E144" s="190" t="s">
        <v>1</v>
      </c>
      <c r="F144" s="191" t="s">
        <v>397</v>
      </c>
      <c r="G144" s="189"/>
      <c r="H144" s="192">
        <v>11.7</v>
      </c>
      <c r="I144" s="193"/>
      <c r="J144" s="189"/>
      <c r="K144" s="189"/>
      <c r="L144" s="194"/>
      <c r="M144" s="195"/>
      <c r="N144" s="196"/>
      <c r="O144" s="196"/>
      <c r="P144" s="196"/>
      <c r="Q144" s="196"/>
      <c r="R144" s="196"/>
      <c r="S144" s="196"/>
      <c r="T144" s="197"/>
      <c r="AT144" s="198" t="s">
        <v>241</v>
      </c>
      <c r="AU144" s="198" t="s">
        <v>177</v>
      </c>
      <c r="AV144" s="11" t="s">
        <v>79</v>
      </c>
      <c r="AW144" s="11" t="s">
        <v>31</v>
      </c>
      <c r="AX144" s="11" t="s">
        <v>69</v>
      </c>
      <c r="AY144" s="198" t="s">
        <v>162</v>
      </c>
    </row>
    <row r="145" spans="2:65" s="11" customFormat="1">
      <c r="B145" s="188"/>
      <c r="C145" s="189"/>
      <c r="D145" s="185" t="s">
        <v>241</v>
      </c>
      <c r="E145" s="190" t="s">
        <v>1</v>
      </c>
      <c r="F145" s="191" t="s">
        <v>398</v>
      </c>
      <c r="G145" s="189"/>
      <c r="H145" s="192">
        <v>13.65</v>
      </c>
      <c r="I145" s="193"/>
      <c r="J145" s="189"/>
      <c r="K145" s="189"/>
      <c r="L145" s="194"/>
      <c r="M145" s="195"/>
      <c r="N145" s="196"/>
      <c r="O145" s="196"/>
      <c r="P145" s="196"/>
      <c r="Q145" s="196"/>
      <c r="R145" s="196"/>
      <c r="S145" s="196"/>
      <c r="T145" s="197"/>
      <c r="AT145" s="198" t="s">
        <v>241</v>
      </c>
      <c r="AU145" s="198" t="s">
        <v>177</v>
      </c>
      <c r="AV145" s="11" t="s">
        <v>79</v>
      </c>
      <c r="AW145" s="11" t="s">
        <v>31</v>
      </c>
      <c r="AX145" s="11" t="s">
        <v>69</v>
      </c>
      <c r="AY145" s="198" t="s">
        <v>162</v>
      </c>
    </row>
    <row r="146" spans="2:65" s="11" customFormat="1">
      <c r="B146" s="188"/>
      <c r="C146" s="189"/>
      <c r="D146" s="185" t="s">
        <v>241</v>
      </c>
      <c r="E146" s="190" t="s">
        <v>1</v>
      </c>
      <c r="F146" s="191" t="s">
        <v>399</v>
      </c>
      <c r="G146" s="189"/>
      <c r="H146" s="192">
        <v>8.1120000000000001</v>
      </c>
      <c r="I146" s="193"/>
      <c r="J146" s="189"/>
      <c r="K146" s="189"/>
      <c r="L146" s="194"/>
      <c r="M146" s="195"/>
      <c r="N146" s="196"/>
      <c r="O146" s="196"/>
      <c r="P146" s="196"/>
      <c r="Q146" s="196"/>
      <c r="R146" s="196"/>
      <c r="S146" s="196"/>
      <c r="T146" s="197"/>
      <c r="AT146" s="198" t="s">
        <v>241</v>
      </c>
      <c r="AU146" s="198" t="s">
        <v>177</v>
      </c>
      <c r="AV146" s="11" t="s">
        <v>79</v>
      </c>
      <c r="AW146" s="11" t="s">
        <v>31</v>
      </c>
      <c r="AX146" s="11" t="s">
        <v>69</v>
      </c>
      <c r="AY146" s="198" t="s">
        <v>162</v>
      </c>
    </row>
    <row r="147" spans="2:65" s="12" customFormat="1">
      <c r="B147" s="209"/>
      <c r="C147" s="210"/>
      <c r="D147" s="185" t="s">
        <v>241</v>
      </c>
      <c r="E147" s="211" t="s">
        <v>1</v>
      </c>
      <c r="F147" s="212" t="s">
        <v>272</v>
      </c>
      <c r="G147" s="210"/>
      <c r="H147" s="213">
        <v>33.462000000000003</v>
      </c>
      <c r="I147" s="214"/>
      <c r="J147" s="210"/>
      <c r="K147" s="210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241</v>
      </c>
      <c r="AU147" s="219" t="s">
        <v>177</v>
      </c>
      <c r="AV147" s="12" t="s">
        <v>169</v>
      </c>
      <c r="AW147" s="12" t="s">
        <v>31</v>
      </c>
      <c r="AX147" s="12" t="s">
        <v>77</v>
      </c>
      <c r="AY147" s="219" t="s">
        <v>162</v>
      </c>
    </row>
    <row r="148" spans="2:65" s="1" customFormat="1" ht="16.5" customHeight="1">
      <c r="B148" s="32"/>
      <c r="C148" s="173" t="s">
        <v>294</v>
      </c>
      <c r="D148" s="173" t="s">
        <v>164</v>
      </c>
      <c r="E148" s="174" t="s">
        <v>400</v>
      </c>
      <c r="F148" s="175" t="s">
        <v>401</v>
      </c>
      <c r="G148" s="176" t="s">
        <v>238</v>
      </c>
      <c r="H148" s="177">
        <v>14.8</v>
      </c>
      <c r="I148" s="178"/>
      <c r="J148" s="179">
        <f>ROUND(I148*H148,2)</f>
        <v>0</v>
      </c>
      <c r="K148" s="175" t="s">
        <v>168</v>
      </c>
      <c r="L148" s="36"/>
      <c r="M148" s="180" t="s">
        <v>1</v>
      </c>
      <c r="N148" s="181" t="s">
        <v>40</v>
      </c>
      <c r="O148" s="58"/>
      <c r="P148" s="182">
        <f>O148*H148</f>
        <v>0</v>
      </c>
      <c r="Q148" s="182">
        <v>1.8480000000000001</v>
      </c>
      <c r="R148" s="182">
        <f>Q148*H148</f>
        <v>27.350400000000004</v>
      </c>
      <c r="S148" s="182">
        <v>0</v>
      </c>
      <c r="T148" s="183">
        <f>S148*H148</f>
        <v>0</v>
      </c>
      <c r="AR148" s="15" t="s">
        <v>169</v>
      </c>
      <c r="AT148" s="15" t="s">
        <v>164</v>
      </c>
      <c r="AU148" s="15" t="s">
        <v>177</v>
      </c>
      <c r="AY148" s="15" t="s">
        <v>162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5" t="s">
        <v>77</v>
      </c>
      <c r="BK148" s="184">
        <f>ROUND(I148*H148,2)</f>
        <v>0</v>
      </c>
      <c r="BL148" s="15" t="s">
        <v>169</v>
      </c>
      <c r="BM148" s="15" t="s">
        <v>402</v>
      </c>
    </row>
    <row r="149" spans="2:65" s="1" customFormat="1" ht="19.5">
      <c r="B149" s="32"/>
      <c r="C149" s="33"/>
      <c r="D149" s="185" t="s">
        <v>171</v>
      </c>
      <c r="E149" s="33"/>
      <c r="F149" s="186" t="s">
        <v>403</v>
      </c>
      <c r="G149" s="33"/>
      <c r="H149" s="33"/>
      <c r="I149" s="101"/>
      <c r="J149" s="33"/>
      <c r="K149" s="33"/>
      <c r="L149" s="36"/>
      <c r="M149" s="187"/>
      <c r="N149" s="58"/>
      <c r="O149" s="58"/>
      <c r="P149" s="58"/>
      <c r="Q149" s="58"/>
      <c r="R149" s="58"/>
      <c r="S149" s="58"/>
      <c r="T149" s="59"/>
      <c r="AT149" s="15" t="s">
        <v>171</v>
      </c>
      <c r="AU149" s="15" t="s">
        <v>177</v>
      </c>
    </row>
    <row r="150" spans="2:65" s="11" customFormat="1">
      <c r="B150" s="188"/>
      <c r="C150" s="189"/>
      <c r="D150" s="185" t="s">
        <v>241</v>
      </c>
      <c r="E150" s="190" t="s">
        <v>1</v>
      </c>
      <c r="F150" s="191" t="s">
        <v>404</v>
      </c>
      <c r="G150" s="189"/>
      <c r="H150" s="192">
        <v>7.8</v>
      </c>
      <c r="I150" s="193"/>
      <c r="J150" s="189"/>
      <c r="K150" s="189"/>
      <c r="L150" s="194"/>
      <c r="M150" s="195"/>
      <c r="N150" s="196"/>
      <c r="O150" s="196"/>
      <c r="P150" s="196"/>
      <c r="Q150" s="196"/>
      <c r="R150" s="196"/>
      <c r="S150" s="196"/>
      <c r="T150" s="197"/>
      <c r="AT150" s="198" t="s">
        <v>241</v>
      </c>
      <c r="AU150" s="198" t="s">
        <v>177</v>
      </c>
      <c r="AV150" s="11" t="s">
        <v>79</v>
      </c>
      <c r="AW150" s="11" t="s">
        <v>31</v>
      </c>
      <c r="AX150" s="11" t="s">
        <v>69</v>
      </c>
      <c r="AY150" s="198" t="s">
        <v>162</v>
      </c>
    </row>
    <row r="151" spans="2:65" s="11" customFormat="1">
      <c r="B151" s="188"/>
      <c r="C151" s="189"/>
      <c r="D151" s="185" t="s">
        <v>241</v>
      </c>
      <c r="E151" s="190" t="s">
        <v>1</v>
      </c>
      <c r="F151" s="191" t="s">
        <v>405</v>
      </c>
      <c r="G151" s="189"/>
      <c r="H151" s="192">
        <v>7</v>
      </c>
      <c r="I151" s="193"/>
      <c r="J151" s="189"/>
      <c r="K151" s="189"/>
      <c r="L151" s="194"/>
      <c r="M151" s="195"/>
      <c r="N151" s="196"/>
      <c r="O151" s="196"/>
      <c r="P151" s="196"/>
      <c r="Q151" s="196"/>
      <c r="R151" s="196"/>
      <c r="S151" s="196"/>
      <c r="T151" s="197"/>
      <c r="AT151" s="198" t="s">
        <v>241</v>
      </c>
      <c r="AU151" s="198" t="s">
        <v>177</v>
      </c>
      <c r="AV151" s="11" t="s">
        <v>79</v>
      </c>
      <c r="AW151" s="11" t="s">
        <v>31</v>
      </c>
      <c r="AX151" s="11" t="s">
        <v>69</v>
      </c>
      <c r="AY151" s="198" t="s">
        <v>162</v>
      </c>
    </row>
    <row r="152" spans="2:65" s="12" customFormat="1">
      <c r="B152" s="209"/>
      <c r="C152" s="210"/>
      <c r="D152" s="185" t="s">
        <v>241</v>
      </c>
      <c r="E152" s="211" t="s">
        <v>1</v>
      </c>
      <c r="F152" s="212" t="s">
        <v>272</v>
      </c>
      <c r="G152" s="210"/>
      <c r="H152" s="213">
        <v>14.8</v>
      </c>
      <c r="I152" s="214"/>
      <c r="J152" s="210"/>
      <c r="K152" s="210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241</v>
      </c>
      <c r="AU152" s="219" t="s">
        <v>177</v>
      </c>
      <c r="AV152" s="12" t="s">
        <v>169</v>
      </c>
      <c r="AW152" s="12" t="s">
        <v>31</v>
      </c>
      <c r="AX152" s="12" t="s">
        <v>77</v>
      </c>
      <c r="AY152" s="219" t="s">
        <v>162</v>
      </c>
    </row>
    <row r="153" spans="2:65" s="10" customFormat="1" ht="22.9" customHeight="1">
      <c r="B153" s="157"/>
      <c r="C153" s="158"/>
      <c r="D153" s="159" t="s">
        <v>68</v>
      </c>
      <c r="E153" s="171" t="s">
        <v>169</v>
      </c>
      <c r="F153" s="171" t="s">
        <v>320</v>
      </c>
      <c r="G153" s="158"/>
      <c r="H153" s="158"/>
      <c r="I153" s="161"/>
      <c r="J153" s="172">
        <f>BK153</f>
        <v>0</v>
      </c>
      <c r="K153" s="158"/>
      <c r="L153" s="163"/>
      <c r="M153" s="164"/>
      <c r="N153" s="165"/>
      <c r="O153" s="165"/>
      <c r="P153" s="166">
        <f>SUM(P154:P161)</f>
        <v>0</v>
      </c>
      <c r="Q153" s="165"/>
      <c r="R153" s="166">
        <f>SUM(R154:R161)</f>
        <v>4.5521579999999995</v>
      </c>
      <c r="S153" s="165"/>
      <c r="T153" s="167">
        <f>SUM(T154:T161)</f>
        <v>0</v>
      </c>
      <c r="AR153" s="168" t="s">
        <v>77</v>
      </c>
      <c r="AT153" s="169" t="s">
        <v>68</v>
      </c>
      <c r="AU153" s="169" t="s">
        <v>77</v>
      </c>
      <c r="AY153" s="168" t="s">
        <v>162</v>
      </c>
      <c r="BK153" s="170">
        <f>SUM(BK154:BK161)</f>
        <v>0</v>
      </c>
    </row>
    <row r="154" spans="2:65" s="1" customFormat="1" ht="16.5" customHeight="1">
      <c r="B154" s="32"/>
      <c r="C154" s="173" t="s">
        <v>300</v>
      </c>
      <c r="D154" s="173" t="s">
        <v>164</v>
      </c>
      <c r="E154" s="174" t="s">
        <v>406</v>
      </c>
      <c r="F154" s="175" t="s">
        <v>407</v>
      </c>
      <c r="G154" s="176" t="s">
        <v>238</v>
      </c>
      <c r="H154" s="177">
        <v>2</v>
      </c>
      <c r="I154" s="178"/>
      <c r="J154" s="179">
        <f>ROUND(I154*H154,2)</f>
        <v>0</v>
      </c>
      <c r="K154" s="175" t="s">
        <v>168</v>
      </c>
      <c r="L154" s="36"/>
      <c r="M154" s="180" t="s">
        <v>1</v>
      </c>
      <c r="N154" s="181" t="s">
        <v>40</v>
      </c>
      <c r="O154" s="58"/>
      <c r="P154" s="182">
        <f>O154*H154</f>
        <v>0</v>
      </c>
      <c r="Q154" s="182">
        <v>2.0327999999999999</v>
      </c>
      <c r="R154" s="182">
        <f>Q154*H154</f>
        <v>4.0655999999999999</v>
      </c>
      <c r="S154" s="182">
        <v>0</v>
      </c>
      <c r="T154" s="183">
        <f>S154*H154</f>
        <v>0</v>
      </c>
      <c r="AR154" s="15" t="s">
        <v>169</v>
      </c>
      <c r="AT154" s="15" t="s">
        <v>164</v>
      </c>
      <c r="AU154" s="15" t="s">
        <v>79</v>
      </c>
      <c r="AY154" s="15" t="s">
        <v>162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5" t="s">
        <v>77</v>
      </c>
      <c r="BK154" s="184">
        <f>ROUND(I154*H154,2)</f>
        <v>0</v>
      </c>
      <c r="BL154" s="15" t="s">
        <v>169</v>
      </c>
      <c r="BM154" s="15" t="s">
        <v>408</v>
      </c>
    </row>
    <row r="155" spans="2:65" s="1" customFormat="1" ht="19.5">
      <c r="B155" s="32"/>
      <c r="C155" s="33"/>
      <c r="D155" s="185" t="s">
        <v>171</v>
      </c>
      <c r="E155" s="33"/>
      <c r="F155" s="186" t="s">
        <v>409</v>
      </c>
      <c r="G155" s="33"/>
      <c r="H155" s="33"/>
      <c r="I155" s="101"/>
      <c r="J155" s="33"/>
      <c r="K155" s="33"/>
      <c r="L155" s="36"/>
      <c r="M155" s="187"/>
      <c r="N155" s="58"/>
      <c r="O155" s="58"/>
      <c r="P155" s="58"/>
      <c r="Q155" s="58"/>
      <c r="R155" s="58"/>
      <c r="S155" s="58"/>
      <c r="T155" s="59"/>
      <c r="AT155" s="15" t="s">
        <v>171</v>
      </c>
      <c r="AU155" s="15" t="s">
        <v>79</v>
      </c>
    </row>
    <row r="156" spans="2:65" s="11" customFormat="1">
      <c r="B156" s="188"/>
      <c r="C156" s="189"/>
      <c r="D156" s="185" t="s">
        <v>241</v>
      </c>
      <c r="E156" s="190" t="s">
        <v>1</v>
      </c>
      <c r="F156" s="191" t="s">
        <v>410</v>
      </c>
      <c r="G156" s="189"/>
      <c r="H156" s="192">
        <v>2</v>
      </c>
      <c r="I156" s="193"/>
      <c r="J156" s="189"/>
      <c r="K156" s="189"/>
      <c r="L156" s="194"/>
      <c r="M156" s="195"/>
      <c r="N156" s="196"/>
      <c r="O156" s="196"/>
      <c r="P156" s="196"/>
      <c r="Q156" s="196"/>
      <c r="R156" s="196"/>
      <c r="S156" s="196"/>
      <c r="T156" s="197"/>
      <c r="AT156" s="198" t="s">
        <v>241</v>
      </c>
      <c r="AU156" s="198" t="s">
        <v>79</v>
      </c>
      <c r="AV156" s="11" t="s">
        <v>79</v>
      </c>
      <c r="AW156" s="11" t="s">
        <v>31</v>
      </c>
      <c r="AX156" s="11" t="s">
        <v>77</v>
      </c>
      <c r="AY156" s="198" t="s">
        <v>162</v>
      </c>
    </row>
    <row r="157" spans="2:65" s="1" customFormat="1" ht="16.5" customHeight="1">
      <c r="B157" s="32"/>
      <c r="C157" s="173" t="s">
        <v>309</v>
      </c>
      <c r="D157" s="173" t="s">
        <v>164</v>
      </c>
      <c r="E157" s="174" t="s">
        <v>411</v>
      </c>
      <c r="F157" s="175" t="s">
        <v>412</v>
      </c>
      <c r="G157" s="176" t="s">
        <v>238</v>
      </c>
      <c r="H157" s="177">
        <v>0.2</v>
      </c>
      <c r="I157" s="178"/>
      <c r="J157" s="179">
        <f>ROUND(I157*H157,2)</f>
        <v>0</v>
      </c>
      <c r="K157" s="175" t="s">
        <v>168</v>
      </c>
      <c r="L157" s="36"/>
      <c r="M157" s="180" t="s">
        <v>1</v>
      </c>
      <c r="N157" s="181" t="s">
        <v>40</v>
      </c>
      <c r="O157" s="58"/>
      <c r="P157" s="182">
        <f>O157*H157</f>
        <v>0</v>
      </c>
      <c r="Q157" s="182">
        <v>2.4327899999999998</v>
      </c>
      <c r="R157" s="182">
        <f>Q157*H157</f>
        <v>0.48655799999999999</v>
      </c>
      <c r="S157" s="182">
        <v>0</v>
      </c>
      <c r="T157" s="183">
        <f>S157*H157</f>
        <v>0</v>
      </c>
      <c r="AR157" s="15" t="s">
        <v>169</v>
      </c>
      <c r="AT157" s="15" t="s">
        <v>164</v>
      </c>
      <c r="AU157" s="15" t="s">
        <v>79</v>
      </c>
      <c r="AY157" s="15" t="s">
        <v>162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5" t="s">
        <v>77</v>
      </c>
      <c r="BK157" s="184">
        <f>ROUND(I157*H157,2)</f>
        <v>0</v>
      </c>
      <c r="BL157" s="15" t="s">
        <v>169</v>
      </c>
      <c r="BM157" s="15" t="s">
        <v>413</v>
      </c>
    </row>
    <row r="158" spans="2:65" s="1" customFormat="1">
      <c r="B158" s="32"/>
      <c r="C158" s="33"/>
      <c r="D158" s="185" t="s">
        <v>171</v>
      </c>
      <c r="E158" s="33"/>
      <c r="F158" s="186" t="s">
        <v>414</v>
      </c>
      <c r="G158" s="33"/>
      <c r="H158" s="33"/>
      <c r="I158" s="101"/>
      <c r="J158" s="33"/>
      <c r="K158" s="33"/>
      <c r="L158" s="36"/>
      <c r="M158" s="187"/>
      <c r="N158" s="58"/>
      <c r="O158" s="58"/>
      <c r="P158" s="58"/>
      <c r="Q158" s="58"/>
      <c r="R158" s="58"/>
      <c r="S158" s="58"/>
      <c r="T158" s="59"/>
      <c r="AT158" s="15" t="s">
        <v>171</v>
      </c>
      <c r="AU158" s="15" t="s">
        <v>79</v>
      </c>
    </row>
    <row r="159" spans="2:65" s="11" customFormat="1">
      <c r="B159" s="188"/>
      <c r="C159" s="189"/>
      <c r="D159" s="185" t="s">
        <v>241</v>
      </c>
      <c r="E159" s="190" t="s">
        <v>1</v>
      </c>
      <c r="F159" s="191" t="s">
        <v>415</v>
      </c>
      <c r="G159" s="189"/>
      <c r="H159" s="192">
        <v>0.2</v>
      </c>
      <c r="I159" s="193"/>
      <c r="J159" s="189"/>
      <c r="K159" s="189"/>
      <c r="L159" s="194"/>
      <c r="M159" s="195"/>
      <c r="N159" s="196"/>
      <c r="O159" s="196"/>
      <c r="P159" s="196"/>
      <c r="Q159" s="196"/>
      <c r="R159" s="196"/>
      <c r="S159" s="196"/>
      <c r="T159" s="197"/>
      <c r="AT159" s="198" t="s">
        <v>241</v>
      </c>
      <c r="AU159" s="198" t="s">
        <v>79</v>
      </c>
      <c r="AV159" s="11" t="s">
        <v>79</v>
      </c>
      <c r="AW159" s="11" t="s">
        <v>31</v>
      </c>
      <c r="AX159" s="11" t="s">
        <v>77</v>
      </c>
      <c r="AY159" s="198" t="s">
        <v>162</v>
      </c>
    </row>
    <row r="160" spans="2:65" s="1" customFormat="1" ht="16.5" customHeight="1">
      <c r="B160" s="32"/>
      <c r="C160" s="173" t="s">
        <v>314</v>
      </c>
      <c r="D160" s="173" t="s">
        <v>164</v>
      </c>
      <c r="E160" s="174" t="s">
        <v>334</v>
      </c>
      <c r="F160" s="175" t="s">
        <v>335</v>
      </c>
      <c r="G160" s="176" t="s">
        <v>303</v>
      </c>
      <c r="H160" s="177">
        <v>35.591000000000001</v>
      </c>
      <c r="I160" s="178"/>
      <c r="J160" s="179">
        <f>ROUND(I160*H160,2)</f>
        <v>0</v>
      </c>
      <c r="K160" s="175" t="s">
        <v>168</v>
      </c>
      <c r="L160" s="36"/>
      <c r="M160" s="180" t="s">
        <v>1</v>
      </c>
      <c r="N160" s="181" t="s">
        <v>40</v>
      </c>
      <c r="O160" s="58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AR160" s="15" t="s">
        <v>169</v>
      </c>
      <c r="AT160" s="15" t="s">
        <v>164</v>
      </c>
      <c r="AU160" s="15" t="s">
        <v>79</v>
      </c>
      <c r="AY160" s="15" t="s">
        <v>162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5" t="s">
        <v>77</v>
      </c>
      <c r="BK160" s="184">
        <f>ROUND(I160*H160,2)</f>
        <v>0</v>
      </c>
      <c r="BL160" s="15" t="s">
        <v>169</v>
      </c>
      <c r="BM160" s="15" t="s">
        <v>416</v>
      </c>
    </row>
    <row r="161" spans="2:47" s="1" customFormat="1">
      <c r="B161" s="32"/>
      <c r="C161" s="33"/>
      <c r="D161" s="185" t="s">
        <v>171</v>
      </c>
      <c r="E161" s="33"/>
      <c r="F161" s="186" t="s">
        <v>337</v>
      </c>
      <c r="G161" s="33"/>
      <c r="H161" s="33"/>
      <c r="I161" s="101"/>
      <c r="J161" s="33"/>
      <c r="K161" s="33"/>
      <c r="L161" s="36"/>
      <c r="M161" s="233"/>
      <c r="N161" s="234"/>
      <c r="O161" s="234"/>
      <c r="P161" s="234"/>
      <c r="Q161" s="234"/>
      <c r="R161" s="234"/>
      <c r="S161" s="234"/>
      <c r="T161" s="235"/>
      <c r="AT161" s="15" t="s">
        <v>171</v>
      </c>
      <c r="AU161" s="15" t="s">
        <v>79</v>
      </c>
    </row>
    <row r="162" spans="2:47" s="1" customFormat="1" ht="6.95" customHeight="1">
      <c r="B162" s="44"/>
      <c r="C162" s="45"/>
      <c r="D162" s="45"/>
      <c r="E162" s="45"/>
      <c r="F162" s="45"/>
      <c r="G162" s="45"/>
      <c r="H162" s="45"/>
      <c r="I162" s="123"/>
      <c r="J162" s="45"/>
      <c r="K162" s="45"/>
      <c r="L162" s="36"/>
    </row>
  </sheetData>
  <sheetProtection algorithmName="SHA-512" hashValue="vr1r0O6XVN4V7RhVy/4gRSZWvPebizJfxkheBNi1jQczIaBN01Iz0xXcwXilnhw4qy/VWFHTdlyXFCLO9XpNeA==" saltValue="GXEZ1hrbZlmmon+SezIUgSc7IUq2gFkLd9Z/unLoDuJiXzxRnSsXfhhAExu8+TZKT434zV9/rfcfpvPLQjE+bA==" spinCount="100000" sheet="1" objects="1" scenarios="1" formatColumns="0" formatRows="0" autoFilter="0"/>
  <autoFilter ref="C83:K161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6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5" t="s">
        <v>85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133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1" t="str">
        <f>'Rekapitulace stavby'!K6</f>
        <v>Bratřejovka, km 3,190-6,271, oprava stupňů a opevnění toku</v>
      </c>
      <c r="F7" s="282"/>
      <c r="G7" s="282"/>
      <c r="H7" s="282"/>
      <c r="L7" s="18"/>
    </row>
    <row r="8" spans="2:46" s="1" customFormat="1" ht="12" customHeight="1">
      <c r="B8" s="36"/>
      <c r="D8" s="100" t="s">
        <v>134</v>
      </c>
      <c r="I8" s="101"/>
      <c r="L8" s="36"/>
    </row>
    <row r="9" spans="2:46" s="1" customFormat="1" ht="36.950000000000003" customHeight="1">
      <c r="B9" s="36"/>
      <c r="E9" s="283" t="s">
        <v>417</v>
      </c>
      <c r="F9" s="284"/>
      <c r="G9" s="284"/>
      <c r="H9" s="284"/>
      <c r="I9" s="101"/>
      <c r="L9" s="36"/>
    </row>
    <row r="10" spans="2:46" s="1" customFormat="1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7. 12. 2018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5" t="str">
        <f>'Rekapitulace stavby'!E14</f>
        <v>Vyplň údaj</v>
      </c>
      <c r="F18" s="286"/>
      <c r="G18" s="286"/>
      <c r="H18" s="286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32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33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34</v>
      </c>
      <c r="I26" s="101"/>
      <c r="L26" s="36"/>
    </row>
    <row r="27" spans="2:12" s="6" customFormat="1" ht="16.5" customHeight="1">
      <c r="B27" s="104"/>
      <c r="E27" s="287" t="s">
        <v>1</v>
      </c>
      <c r="F27" s="287"/>
      <c r="G27" s="287"/>
      <c r="H27" s="287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35</v>
      </c>
      <c r="I30" s="101"/>
      <c r="J30" s="108">
        <f>ROUND(J84,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37</v>
      </c>
      <c r="I32" s="110" t="s">
        <v>36</v>
      </c>
      <c r="J32" s="109" t="s">
        <v>38</v>
      </c>
      <c r="L32" s="36"/>
    </row>
    <row r="33" spans="2:12" s="1" customFormat="1" ht="14.45" customHeight="1">
      <c r="B33" s="36"/>
      <c r="D33" s="100" t="s">
        <v>39</v>
      </c>
      <c r="E33" s="100" t="s">
        <v>40</v>
      </c>
      <c r="F33" s="111">
        <f>ROUND((SUM(BE84:BE135)),  2)</f>
        <v>0</v>
      </c>
      <c r="I33" s="112">
        <v>0.21</v>
      </c>
      <c r="J33" s="111">
        <f>ROUND(((SUM(BE84:BE135))*I33),  2)</f>
        <v>0</v>
      </c>
      <c r="L33" s="36"/>
    </row>
    <row r="34" spans="2:12" s="1" customFormat="1" ht="14.45" customHeight="1">
      <c r="B34" s="36"/>
      <c r="E34" s="100" t="s">
        <v>41</v>
      </c>
      <c r="F34" s="111">
        <f>ROUND((SUM(BF84:BF135)),  2)</f>
        <v>0</v>
      </c>
      <c r="I34" s="112">
        <v>0.15</v>
      </c>
      <c r="J34" s="111">
        <f>ROUND(((SUM(BF84:BF135))*I34),  2)</f>
        <v>0</v>
      </c>
      <c r="L34" s="36"/>
    </row>
    <row r="35" spans="2:12" s="1" customFormat="1" ht="14.45" hidden="1" customHeight="1">
      <c r="B35" s="36"/>
      <c r="E35" s="100" t="s">
        <v>42</v>
      </c>
      <c r="F35" s="111">
        <f>ROUND((SUM(BG84:BG135)),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43</v>
      </c>
      <c r="F36" s="111">
        <f>ROUND((SUM(BH84:BH135)),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44</v>
      </c>
      <c r="F37" s="111">
        <f>ROUND((SUM(BI84:BI135)),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45</v>
      </c>
      <c r="E39" s="115"/>
      <c r="F39" s="115"/>
      <c r="G39" s="116" t="s">
        <v>46</v>
      </c>
      <c r="H39" s="117" t="s">
        <v>47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136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79" t="str">
        <f>E7</f>
        <v>Bratřejovka, km 3,190-6,271, oprava stupňů a opevnění toku</v>
      </c>
      <c r="F48" s="280"/>
      <c r="G48" s="280"/>
      <c r="H48" s="280"/>
      <c r="I48" s="101"/>
      <c r="J48" s="33"/>
      <c r="K48" s="33"/>
      <c r="L48" s="36"/>
    </row>
    <row r="49" spans="2:47" s="1" customFormat="1" ht="12" customHeight="1">
      <c r="B49" s="32"/>
      <c r="C49" s="27" t="s">
        <v>134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62" t="str">
        <f>E9</f>
        <v>03 - Stupeň 3</v>
      </c>
      <c r="F50" s="261"/>
      <c r="G50" s="261"/>
      <c r="H50" s="26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7. 12. 2018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Povodí Moravy, s.p.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32</v>
      </c>
      <c r="J55" s="30" t="str">
        <f>E24</f>
        <v>Agroprojekt PSO, s.r.o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137</v>
      </c>
      <c r="D57" s="128"/>
      <c r="E57" s="128"/>
      <c r="F57" s="128"/>
      <c r="G57" s="128"/>
      <c r="H57" s="128"/>
      <c r="I57" s="129"/>
      <c r="J57" s="130" t="s">
        <v>138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139</v>
      </c>
      <c r="D59" s="33"/>
      <c r="E59" s="33"/>
      <c r="F59" s="33"/>
      <c r="G59" s="33"/>
      <c r="H59" s="33"/>
      <c r="I59" s="101"/>
      <c r="J59" s="71">
        <f>J84</f>
        <v>0</v>
      </c>
      <c r="K59" s="33"/>
      <c r="L59" s="36"/>
      <c r="AU59" s="15" t="s">
        <v>140</v>
      </c>
    </row>
    <row r="60" spans="2:47" s="7" customFormat="1" ht="24.95" customHeight="1">
      <c r="B60" s="132"/>
      <c r="C60" s="133"/>
      <c r="D60" s="134" t="s">
        <v>141</v>
      </c>
      <c r="E60" s="135"/>
      <c r="F60" s="135"/>
      <c r="G60" s="135"/>
      <c r="H60" s="135"/>
      <c r="I60" s="136"/>
      <c r="J60" s="137">
        <f>J85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142</v>
      </c>
      <c r="E61" s="142"/>
      <c r="F61" s="142"/>
      <c r="G61" s="142"/>
      <c r="H61" s="142"/>
      <c r="I61" s="143"/>
      <c r="J61" s="144">
        <f>J86</f>
        <v>0</v>
      </c>
      <c r="K61" s="140"/>
      <c r="L61" s="145"/>
    </row>
    <row r="62" spans="2:47" s="8" customFormat="1" ht="14.85" customHeight="1">
      <c r="B62" s="139"/>
      <c r="C62" s="140"/>
      <c r="D62" s="141" t="s">
        <v>143</v>
      </c>
      <c r="E62" s="142"/>
      <c r="F62" s="142"/>
      <c r="G62" s="142"/>
      <c r="H62" s="142"/>
      <c r="I62" s="143"/>
      <c r="J62" s="144">
        <f>J90</f>
        <v>0</v>
      </c>
      <c r="K62" s="140"/>
      <c r="L62" s="145"/>
    </row>
    <row r="63" spans="2:47" s="8" customFormat="1" ht="14.85" customHeight="1">
      <c r="B63" s="139"/>
      <c r="C63" s="140"/>
      <c r="D63" s="141" t="s">
        <v>144</v>
      </c>
      <c r="E63" s="142"/>
      <c r="F63" s="142"/>
      <c r="G63" s="142"/>
      <c r="H63" s="142"/>
      <c r="I63" s="143"/>
      <c r="J63" s="144">
        <f>J104</f>
        <v>0</v>
      </c>
      <c r="K63" s="140"/>
      <c r="L63" s="145"/>
    </row>
    <row r="64" spans="2:47" s="8" customFormat="1" ht="19.899999999999999" customHeight="1">
      <c r="B64" s="139"/>
      <c r="C64" s="140"/>
      <c r="D64" s="141" t="s">
        <v>146</v>
      </c>
      <c r="E64" s="142"/>
      <c r="F64" s="142"/>
      <c r="G64" s="142"/>
      <c r="H64" s="142"/>
      <c r="I64" s="143"/>
      <c r="J64" s="144">
        <f>J127</f>
        <v>0</v>
      </c>
      <c r="K64" s="140"/>
      <c r="L64" s="145"/>
    </row>
    <row r="65" spans="2:12" s="1" customFormat="1" ht="21.75" customHeight="1">
      <c r="B65" s="32"/>
      <c r="C65" s="33"/>
      <c r="D65" s="33"/>
      <c r="E65" s="33"/>
      <c r="F65" s="33"/>
      <c r="G65" s="33"/>
      <c r="H65" s="33"/>
      <c r="I65" s="101"/>
      <c r="J65" s="33"/>
      <c r="K65" s="33"/>
      <c r="L65" s="36"/>
    </row>
    <row r="66" spans="2:12" s="1" customFormat="1" ht="6.95" customHeight="1">
      <c r="B66" s="44"/>
      <c r="C66" s="45"/>
      <c r="D66" s="45"/>
      <c r="E66" s="45"/>
      <c r="F66" s="45"/>
      <c r="G66" s="45"/>
      <c r="H66" s="45"/>
      <c r="I66" s="123"/>
      <c r="J66" s="45"/>
      <c r="K66" s="45"/>
      <c r="L66" s="36"/>
    </row>
    <row r="70" spans="2:12" s="1" customFormat="1" ht="6.95" customHeight="1">
      <c r="B70" s="46"/>
      <c r="C70" s="47"/>
      <c r="D70" s="47"/>
      <c r="E70" s="47"/>
      <c r="F70" s="47"/>
      <c r="G70" s="47"/>
      <c r="H70" s="47"/>
      <c r="I70" s="126"/>
      <c r="J70" s="47"/>
      <c r="K70" s="47"/>
      <c r="L70" s="36"/>
    </row>
    <row r="71" spans="2:12" s="1" customFormat="1" ht="24.95" customHeight="1">
      <c r="B71" s="32"/>
      <c r="C71" s="21" t="s">
        <v>147</v>
      </c>
      <c r="D71" s="33"/>
      <c r="E71" s="33"/>
      <c r="F71" s="33"/>
      <c r="G71" s="33"/>
      <c r="H71" s="33"/>
      <c r="I71" s="101"/>
      <c r="J71" s="33"/>
      <c r="K71" s="33"/>
      <c r="L71" s="36"/>
    </row>
    <row r="72" spans="2:12" s="1" customFormat="1" ht="6.95" customHeight="1">
      <c r="B72" s="32"/>
      <c r="C72" s="33"/>
      <c r="D72" s="33"/>
      <c r="E72" s="33"/>
      <c r="F72" s="33"/>
      <c r="G72" s="33"/>
      <c r="H72" s="33"/>
      <c r="I72" s="101"/>
      <c r="J72" s="33"/>
      <c r="K72" s="33"/>
      <c r="L72" s="36"/>
    </row>
    <row r="73" spans="2:12" s="1" customFormat="1" ht="12" customHeight="1">
      <c r="B73" s="32"/>
      <c r="C73" s="27" t="s">
        <v>16</v>
      </c>
      <c r="D73" s="33"/>
      <c r="E73" s="33"/>
      <c r="F73" s="33"/>
      <c r="G73" s="33"/>
      <c r="H73" s="33"/>
      <c r="I73" s="101"/>
      <c r="J73" s="33"/>
      <c r="K73" s="33"/>
      <c r="L73" s="36"/>
    </row>
    <row r="74" spans="2:12" s="1" customFormat="1" ht="16.5" customHeight="1">
      <c r="B74" s="32"/>
      <c r="C74" s="33"/>
      <c r="D74" s="33"/>
      <c r="E74" s="279" t="str">
        <f>E7</f>
        <v>Bratřejovka, km 3,190-6,271, oprava stupňů a opevnění toku</v>
      </c>
      <c r="F74" s="280"/>
      <c r="G74" s="280"/>
      <c r="H74" s="280"/>
      <c r="I74" s="101"/>
      <c r="J74" s="33"/>
      <c r="K74" s="33"/>
      <c r="L74" s="36"/>
    </row>
    <row r="75" spans="2:12" s="1" customFormat="1" ht="12" customHeight="1">
      <c r="B75" s="32"/>
      <c r="C75" s="27" t="s">
        <v>134</v>
      </c>
      <c r="D75" s="33"/>
      <c r="E75" s="33"/>
      <c r="F75" s="33"/>
      <c r="G75" s="33"/>
      <c r="H75" s="33"/>
      <c r="I75" s="101"/>
      <c r="J75" s="33"/>
      <c r="K75" s="33"/>
      <c r="L75" s="36"/>
    </row>
    <row r="76" spans="2:12" s="1" customFormat="1" ht="16.5" customHeight="1">
      <c r="B76" s="32"/>
      <c r="C76" s="33"/>
      <c r="D76" s="33"/>
      <c r="E76" s="262" t="str">
        <f>E9</f>
        <v>03 - Stupeň 3</v>
      </c>
      <c r="F76" s="261"/>
      <c r="G76" s="261"/>
      <c r="H76" s="261"/>
      <c r="I76" s="101"/>
      <c r="J76" s="33"/>
      <c r="K76" s="33"/>
      <c r="L76" s="36"/>
    </row>
    <row r="77" spans="2:12" s="1" customFormat="1" ht="6.95" customHeight="1">
      <c r="B77" s="32"/>
      <c r="C77" s="33"/>
      <c r="D77" s="33"/>
      <c r="E77" s="33"/>
      <c r="F77" s="33"/>
      <c r="G77" s="33"/>
      <c r="H77" s="33"/>
      <c r="I77" s="101"/>
      <c r="J77" s="33"/>
      <c r="K77" s="33"/>
      <c r="L77" s="36"/>
    </row>
    <row r="78" spans="2:12" s="1" customFormat="1" ht="12" customHeight="1">
      <c r="B78" s="32"/>
      <c r="C78" s="27" t="s">
        <v>20</v>
      </c>
      <c r="D78" s="33"/>
      <c r="E78" s="33"/>
      <c r="F78" s="25" t="str">
        <f>F12</f>
        <v xml:space="preserve"> </v>
      </c>
      <c r="G78" s="33"/>
      <c r="H78" s="33"/>
      <c r="I78" s="102" t="s">
        <v>22</v>
      </c>
      <c r="J78" s="53" t="str">
        <f>IF(J12="","",J12)</f>
        <v>7. 12. 2018</v>
      </c>
      <c r="K78" s="33"/>
      <c r="L78" s="36"/>
    </row>
    <row r="79" spans="2:12" s="1" customFormat="1" ht="6.95" customHeight="1">
      <c r="B79" s="32"/>
      <c r="C79" s="33"/>
      <c r="D79" s="33"/>
      <c r="E79" s="33"/>
      <c r="F79" s="33"/>
      <c r="G79" s="33"/>
      <c r="H79" s="33"/>
      <c r="I79" s="101"/>
      <c r="J79" s="33"/>
      <c r="K79" s="33"/>
      <c r="L79" s="36"/>
    </row>
    <row r="80" spans="2:12" s="1" customFormat="1" ht="13.7" customHeight="1">
      <c r="B80" s="32"/>
      <c r="C80" s="27" t="s">
        <v>24</v>
      </c>
      <c r="D80" s="33"/>
      <c r="E80" s="33"/>
      <c r="F80" s="25" t="str">
        <f>E15</f>
        <v>Povodí Moravy, s.p.</v>
      </c>
      <c r="G80" s="33"/>
      <c r="H80" s="33"/>
      <c r="I80" s="102" t="s">
        <v>30</v>
      </c>
      <c r="J80" s="30" t="str">
        <f>E21</f>
        <v xml:space="preserve"> </v>
      </c>
      <c r="K80" s="33"/>
      <c r="L80" s="36"/>
    </row>
    <row r="81" spans="2:65" s="1" customFormat="1" ht="13.7" customHeight="1">
      <c r="B81" s="32"/>
      <c r="C81" s="27" t="s">
        <v>28</v>
      </c>
      <c r="D81" s="33"/>
      <c r="E81" s="33"/>
      <c r="F81" s="25" t="str">
        <f>IF(E18="","",E18)</f>
        <v>Vyplň údaj</v>
      </c>
      <c r="G81" s="33"/>
      <c r="H81" s="33"/>
      <c r="I81" s="102" t="s">
        <v>32</v>
      </c>
      <c r="J81" s="30" t="str">
        <f>E24</f>
        <v>Agroprojekt PSO, s.r.o</v>
      </c>
      <c r="K81" s="33"/>
      <c r="L81" s="36"/>
    </row>
    <row r="82" spans="2:65" s="1" customFormat="1" ht="10.35" customHeight="1">
      <c r="B82" s="32"/>
      <c r="C82" s="33"/>
      <c r="D82" s="33"/>
      <c r="E82" s="33"/>
      <c r="F82" s="33"/>
      <c r="G82" s="33"/>
      <c r="H82" s="33"/>
      <c r="I82" s="101"/>
      <c r="J82" s="33"/>
      <c r="K82" s="33"/>
      <c r="L82" s="36"/>
    </row>
    <row r="83" spans="2:65" s="9" customFormat="1" ht="29.25" customHeight="1">
      <c r="B83" s="146"/>
      <c r="C83" s="147" t="s">
        <v>148</v>
      </c>
      <c r="D83" s="148" t="s">
        <v>54</v>
      </c>
      <c r="E83" s="148" t="s">
        <v>50</v>
      </c>
      <c r="F83" s="148" t="s">
        <v>51</v>
      </c>
      <c r="G83" s="148" t="s">
        <v>149</v>
      </c>
      <c r="H83" s="148" t="s">
        <v>150</v>
      </c>
      <c r="I83" s="149" t="s">
        <v>151</v>
      </c>
      <c r="J83" s="150" t="s">
        <v>138</v>
      </c>
      <c r="K83" s="151" t="s">
        <v>152</v>
      </c>
      <c r="L83" s="152"/>
      <c r="M83" s="62" t="s">
        <v>1</v>
      </c>
      <c r="N83" s="63" t="s">
        <v>39</v>
      </c>
      <c r="O83" s="63" t="s">
        <v>153</v>
      </c>
      <c r="P83" s="63" t="s">
        <v>154</v>
      </c>
      <c r="Q83" s="63" t="s">
        <v>155</v>
      </c>
      <c r="R83" s="63" t="s">
        <v>156</v>
      </c>
      <c r="S83" s="63" t="s">
        <v>157</v>
      </c>
      <c r="T83" s="64" t="s">
        <v>158</v>
      </c>
    </row>
    <row r="84" spans="2:65" s="1" customFormat="1" ht="22.9" customHeight="1">
      <c r="B84" s="32"/>
      <c r="C84" s="69" t="s">
        <v>159</v>
      </c>
      <c r="D84" s="33"/>
      <c r="E84" s="33"/>
      <c r="F84" s="33"/>
      <c r="G84" s="33"/>
      <c r="H84" s="33"/>
      <c r="I84" s="101"/>
      <c r="J84" s="153">
        <f>BK84</f>
        <v>0</v>
      </c>
      <c r="K84" s="33"/>
      <c r="L84" s="36"/>
      <c r="M84" s="65"/>
      <c r="N84" s="66"/>
      <c r="O84" s="66"/>
      <c r="P84" s="154">
        <f>P85</f>
        <v>0</v>
      </c>
      <c r="Q84" s="66"/>
      <c r="R84" s="154">
        <f>R85</f>
        <v>25.697068999999999</v>
      </c>
      <c r="S84" s="66"/>
      <c r="T84" s="155">
        <f>T85</f>
        <v>0</v>
      </c>
      <c r="AT84" s="15" t="s">
        <v>68</v>
      </c>
      <c r="AU84" s="15" t="s">
        <v>140</v>
      </c>
      <c r="BK84" s="156">
        <f>BK85</f>
        <v>0</v>
      </c>
    </row>
    <row r="85" spans="2:65" s="10" customFormat="1" ht="25.9" customHeight="1">
      <c r="B85" s="157"/>
      <c r="C85" s="158"/>
      <c r="D85" s="159" t="s">
        <v>68</v>
      </c>
      <c r="E85" s="160" t="s">
        <v>160</v>
      </c>
      <c r="F85" s="160" t="s">
        <v>161</v>
      </c>
      <c r="G85" s="158"/>
      <c r="H85" s="158"/>
      <c r="I85" s="161"/>
      <c r="J85" s="162">
        <f>BK85</f>
        <v>0</v>
      </c>
      <c r="K85" s="158"/>
      <c r="L85" s="163"/>
      <c r="M85" s="164"/>
      <c r="N85" s="165"/>
      <c r="O85" s="165"/>
      <c r="P85" s="166">
        <f>P86+P127</f>
        <v>0</v>
      </c>
      <c r="Q85" s="165"/>
      <c r="R85" s="166">
        <f>R86+R127</f>
        <v>25.697068999999999</v>
      </c>
      <c r="S85" s="165"/>
      <c r="T85" s="167">
        <f>T86+T127</f>
        <v>0</v>
      </c>
      <c r="AR85" s="168" t="s">
        <v>77</v>
      </c>
      <c r="AT85" s="169" t="s">
        <v>68</v>
      </c>
      <c r="AU85" s="169" t="s">
        <v>69</v>
      </c>
      <c r="AY85" s="168" t="s">
        <v>162</v>
      </c>
      <c r="BK85" s="170">
        <f>BK86+BK127</f>
        <v>0</v>
      </c>
    </row>
    <row r="86" spans="2:65" s="10" customFormat="1" ht="22.9" customHeight="1">
      <c r="B86" s="157"/>
      <c r="C86" s="158"/>
      <c r="D86" s="159" t="s">
        <v>68</v>
      </c>
      <c r="E86" s="171" t="s">
        <v>77</v>
      </c>
      <c r="F86" s="171" t="s">
        <v>163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P87+SUM(P88:P90)+P104</f>
        <v>0</v>
      </c>
      <c r="Q86" s="165"/>
      <c r="R86" s="166">
        <f>R87+SUM(R88:R90)+R104</f>
        <v>7.4884370000000002</v>
      </c>
      <c r="S86" s="165"/>
      <c r="T86" s="167">
        <f>T87+SUM(T88:T90)+T104</f>
        <v>0</v>
      </c>
      <c r="AR86" s="168" t="s">
        <v>77</v>
      </c>
      <c r="AT86" s="169" t="s">
        <v>68</v>
      </c>
      <c r="AU86" s="169" t="s">
        <v>77</v>
      </c>
      <c r="AY86" s="168" t="s">
        <v>162</v>
      </c>
      <c r="BK86" s="170">
        <f>BK87+SUM(BK88:BK90)+BK104</f>
        <v>0</v>
      </c>
    </row>
    <row r="87" spans="2:65" s="1" customFormat="1" ht="16.5" customHeight="1">
      <c r="B87" s="32"/>
      <c r="C87" s="173" t="s">
        <v>77</v>
      </c>
      <c r="D87" s="173" t="s">
        <v>164</v>
      </c>
      <c r="E87" s="174" t="s">
        <v>377</v>
      </c>
      <c r="F87" s="175" t="s">
        <v>378</v>
      </c>
      <c r="G87" s="176" t="s">
        <v>238</v>
      </c>
      <c r="H87" s="177">
        <v>4.2</v>
      </c>
      <c r="I87" s="178"/>
      <c r="J87" s="179">
        <f>ROUND(I87*H87,2)</f>
        <v>0</v>
      </c>
      <c r="K87" s="175" t="s">
        <v>168</v>
      </c>
      <c r="L87" s="36"/>
      <c r="M87" s="180" t="s">
        <v>1</v>
      </c>
      <c r="N87" s="181" t="s">
        <v>40</v>
      </c>
      <c r="O87" s="58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15" t="s">
        <v>169</v>
      </c>
      <c r="AT87" s="15" t="s">
        <v>164</v>
      </c>
      <c r="AU87" s="15" t="s">
        <v>79</v>
      </c>
      <c r="AY87" s="15" t="s">
        <v>162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5" t="s">
        <v>77</v>
      </c>
      <c r="BK87" s="184">
        <f>ROUND(I87*H87,2)</f>
        <v>0</v>
      </c>
      <c r="BL87" s="15" t="s">
        <v>169</v>
      </c>
      <c r="BM87" s="15" t="s">
        <v>418</v>
      </c>
    </row>
    <row r="88" spans="2:65" s="1" customFormat="1" ht="19.5">
      <c r="B88" s="32"/>
      <c r="C88" s="33"/>
      <c r="D88" s="185" t="s">
        <v>171</v>
      </c>
      <c r="E88" s="33"/>
      <c r="F88" s="186" t="s">
        <v>380</v>
      </c>
      <c r="G88" s="33"/>
      <c r="H88" s="33"/>
      <c r="I88" s="101"/>
      <c r="J88" s="33"/>
      <c r="K88" s="33"/>
      <c r="L88" s="36"/>
      <c r="M88" s="187"/>
      <c r="N88" s="58"/>
      <c r="O88" s="58"/>
      <c r="P88" s="58"/>
      <c r="Q88" s="58"/>
      <c r="R88" s="58"/>
      <c r="S88" s="58"/>
      <c r="T88" s="59"/>
      <c r="AT88" s="15" t="s">
        <v>171</v>
      </c>
      <c r="AU88" s="15" t="s">
        <v>79</v>
      </c>
    </row>
    <row r="89" spans="2:65" s="11" customFormat="1">
      <c r="B89" s="188"/>
      <c r="C89" s="189"/>
      <c r="D89" s="185" t="s">
        <v>241</v>
      </c>
      <c r="E89" s="190" t="s">
        <v>1</v>
      </c>
      <c r="F89" s="191" t="s">
        <v>419</v>
      </c>
      <c r="G89" s="189"/>
      <c r="H89" s="192">
        <v>4.2</v>
      </c>
      <c r="I89" s="193"/>
      <c r="J89" s="189"/>
      <c r="K89" s="189"/>
      <c r="L89" s="194"/>
      <c r="M89" s="195"/>
      <c r="N89" s="196"/>
      <c r="O89" s="196"/>
      <c r="P89" s="196"/>
      <c r="Q89" s="196"/>
      <c r="R89" s="196"/>
      <c r="S89" s="196"/>
      <c r="T89" s="197"/>
      <c r="AT89" s="198" t="s">
        <v>241</v>
      </c>
      <c r="AU89" s="198" t="s">
        <v>79</v>
      </c>
      <c r="AV89" s="11" t="s">
        <v>79</v>
      </c>
      <c r="AW89" s="11" t="s">
        <v>31</v>
      </c>
      <c r="AX89" s="11" t="s">
        <v>77</v>
      </c>
      <c r="AY89" s="198" t="s">
        <v>162</v>
      </c>
    </row>
    <row r="90" spans="2:65" s="10" customFormat="1" ht="20.85" customHeight="1">
      <c r="B90" s="157"/>
      <c r="C90" s="158"/>
      <c r="D90" s="159" t="s">
        <v>68</v>
      </c>
      <c r="E90" s="171" t="s">
        <v>79</v>
      </c>
      <c r="F90" s="171" t="s">
        <v>225</v>
      </c>
      <c r="G90" s="158"/>
      <c r="H90" s="158"/>
      <c r="I90" s="161"/>
      <c r="J90" s="172">
        <f>BK90</f>
        <v>0</v>
      </c>
      <c r="K90" s="158"/>
      <c r="L90" s="163"/>
      <c r="M90" s="164"/>
      <c r="N90" s="165"/>
      <c r="O90" s="165"/>
      <c r="P90" s="166">
        <f>SUM(P91:P103)</f>
        <v>0</v>
      </c>
      <c r="Q90" s="165"/>
      <c r="R90" s="166">
        <f>SUM(R91:R103)</f>
        <v>9.1199999999999996E-3</v>
      </c>
      <c r="S90" s="165"/>
      <c r="T90" s="167">
        <f>SUM(T91:T103)</f>
        <v>0</v>
      </c>
      <c r="AR90" s="168" t="s">
        <v>77</v>
      </c>
      <c r="AT90" s="169" t="s">
        <v>68</v>
      </c>
      <c r="AU90" s="169" t="s">
        <v>79</v>
      </c>
      <c r="AY90" s="168" t="s">
        <v>162</v>
      </c>
      <c r="BK90" s="170">
        <f>SUM(BK91:BK103)</f>
        <v>0</v>
      </c>
    </row>
    <row r="91" spans="2:65" s="1" customFormat="1" ht="16.5" customHeight="1">
      <c r="B91" s="32"/>
      <c r="C91" s="173" t="s">
        <v>79</v>
      </c>
      <c r="D91" s="173" t="s">
        <v>164</v>
      </c>
      <c r="E91" s="174" t="s">
        <v>226</v>
      </c>
      <c r="F91" s="175" t="s">
        <v>227</v>
      </c>
      <c r="G91" s="176" t="s">
        <v>228</v>
      </c>
      <c r="H91" s="177">
        <v>120</v>
      </c>
      <c r="I91" s="178"/>
      <c r="J91" s="179">
        <f>ROUND(I91*H91,2)</f>
        <v>0</v>
      </c>
      <c r="K91" s="175" t="s">
        <v>168</v>
      </c>
      <c r="L91" s="36"/>
      <c r="M91" s="180" t="s">
        <v>1</v>
      </c>
      <c r="N91" s="181" t="s">
        <v>40</v>
      </c>
      <c r="O91" s="58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AR91" s="15" t="s">
        <v>169</v>
      </c>
      <c r="AT91" s="15" t="s">
        <v>164</v>
      </c>
      <c r="AU91" s="15" t="s">
        <v>177</v>
      </c>
      <c r="AY91" s="15" t="s">
        <v>162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5" t="s">
        <v>77</v>
      </c>
      <c r="BK91" s="184">
        <f>ROUND(I91*H91,2)</f>
        <v>0</v>
      </c>
      <c r="BL91" s="15" t="s">
        <v>169</v>
      </c>
      <c r="BM91" s="15" t="s">
        <v>420</v>
      </c>
    </row>
    <row r="92" spans="2:65" s="1" customFormat="1">
      <c r="B92" s="32"/>
      <c r="C92" s="33"/>
      <c r="D92" s="185" t="s">
        <v>171</v>
      </c>
      <c r="E92" s="33"/>
      <c r="F92" s="186" t="s">
        <v>230</v>
      </c>
      <c r="G92" s="33"/>
      <c r="H92" s="33"/>
      <c r="I92" s="101"/>
      <c r="J92" s="33"/>
      <c r="K92" s="33"/>
      <c r="L92" s="36"/>
      <c r="M92" s="187"/>
      <c r="N92" s="58"/>
      <c r="O92" s="58"/>
      <c r="P92" s="58"/>
      <c r="Q92" s="58"/>
      <c r="R92" s="58"/>
      <c r="S92" s="58"/>
      <c r="T92" s="59"/>
      <c r="AT92" s="15" t="s">
        <v>171</v>
      </c>
      <c r="AU92" s="15" t="s">
        <v>177</v>
      </c>
    </row>
    <row r="93" spans="2:65" s="1" customFormat="1" ht="16.5" customHeight="1">
      <c r="B93" s="32"/>
      <c r="C93" s="173" t="s">
        <v>177</v>
      </c>
      <c r="D93" s="173" t="s">
        <v>164</v>
      </c>
      <c r="E93" s="174" t="s">
        <v>231</v>
      </c>
      <c r="F93" s="175" t="s">
        <v>232</v>
      </c>
      <c r="G93" s="176" t="s">
        <v>233</v>
      </c>
      <c r="H93" s="177">
        <v>30</v>
      </c>
      <c r="I93" s="178"/>
      <c r="J93" s="179">
        <f>ROUND(I93*H93,2)</f>
        <v>0</v>
      </c>
      <c r="K93" s="175" t="s">
        <v>168</v>
      </c>
      <c r="L93" s="36"/>
      <c r="M93" s="180" t="s">
        <v>1</v>
      </c>
      <c r="N93" s="181" t="s">
        <v>40</v>
      </c>
      <c r="O93" s="58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AR93" s="15" t="s">
        <v>169</v>
      </c>
      <c r="AT93" s="15" t="s">
        <v>164</v>
      </c>
      <c r="AU93" s="15" t="s">
        <v>177</v>
      </c>
      <c r="AY93" s="15" t="s">
        <v>162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5" t="s">
        <v>77</v>
      </c>
      <c r="BK93" s="184">
        <f>ROUND(I93*H93,2)</f>
        <v>0</v>
      </c>
      <c r="BL93" s="15" t="s">
        <v>169</v>
      </c>
      <c r="BM93" s="15" t="s">
        <v>421</v>
      </c>
    </row>
    <row r="94" spans="2:65" s="1" customFormat="1">
      <c r="B94" s="32"/>
      <c r="C94" s="33"/>
      <c r="D94" s="185" t="s">
        <v>171</v>
      </c>
      <c r="E94" s="33"/>
      <c r="F94" s="186" t="s">
        <v>235</v>
      </c>
      <c r="G94" s="33"/>
      <c r="H94" s="33"/>
      <c r="I94" s="101"/>
      <c r="J94" s="33"/>
      <c r="K94" s="33"/>
      <c r="L94" s="36"/>
      <c r="M94" s="187"/>
      <c r="N94" s="58"/>
      <c r="O94" s="58"/>
      <c r="P94" s="58"/>
      <c r="Q94" s="58"/>
      <c r="R94" s="58"/>
      <c r="S94" s="58"/>
      <c r="T94" s="59"/>
      <c r="AT94" s="15" t="s">
        <v>171</v>
      </c>
      <c r="AU94" s="15" t="s">
        <v>177</v>
      </c>
    </row>
    <row r="95" spans="2:65" s="1" customFormat="1" ht="16.5" customHeight="1">
      <c r="B95" s="32"/>
      <c r="C95" s="173" t="s">
        <v>169</v>
      </c>
      <c r="D95" s="173" t="s">
        <v>164</v>
      </c>
      <c r="E95" s="174" t="s">
        <v>236</v>
      </c>
      <c r="F95" s="175" t="s">
        <v>237</v>
      </c>
      <c r="G95" s="176" t="s">
        <v>238</v>
      </c>
      <c r="H95" s="177">
        <v>7.5</v>
      </c>
      <c r="I95" s="178"/>
      <c r="J95" s="179">
        <f>ROUND(I95*H95,2)</f>
        <v>0</v>
      </c>
      <c r="K95" s="175" t="s">
        <v>168</v>
      </c>
      <c r="L95" s="36"/>
      <c r="M95" s="180" t="s">
        <v>1</v>
      </c>
      <c r="N95" s="181" t="s">
        <v>40</v>
      </c>
      <c r="O95" s="58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AR95" s="15" t="s">
        <v>169</v>
      </c>
      <c r="AT95" s="15" t="s">
        <v>164</v>
      </c>
      <c r="AU95" s="15" t="s">
        <v>177</v>
      </c>
      <c r="AY95" s="15" t="s">
        <v>162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5" t="s">
        <v>77</v>
      </c>
      <c r="BK95" s="184">
        <f>ROUND(I95*H95,2)</f>
        <v>0</v>
      </c>
      <c r="BL95" s="15" t="s">
        <v>169</v>
      </c>
      <c r="BM95" s="15" t="s">
        <v>422</v>
      </c>
    </row>
    <row r="96" spans="2:65" s="1" customFormat="1">
      <c r="B96" s="32"/>
      <c r="C96" s="33"/>
      <c r="D96" s="185" t="s">
        <v>171</v>
      </c>
      <c r="E96" s="33"/>
      <c r="F96" s="186" t="s">
        <v>240</v>
      </c>
      <c r="G96" s="33"/>
      <c r="H96" s="33"/>
      <c r="I96" s="101"/>
      <c r="J96" s="33"/>
      <c r="K96" s="33"/>
      <c r="L96" s="36"/>
      <c r="M96" s="187"/>
      <c r="N96" s="58"/>
      <c r="O96" s="58"/>
      <c r="P96" s="58"/>
      <c r="Q96" s="58"/>
      <c r="R96" s="58"/>
      <c r="S96" s="58"/>
      <c r="T96" s="59"/>
      <c r="AT96" s="15" t="s">
        <v>171</v>
      </c>
      <c r="AU96" s="15" t="s">
        <v>177</v>
      </c>
    </row>
    <row r="97" spans="2:65" s="11" customFormat="1">
      <c r="B97" s="188"/>
      <c r="C97" s="189"/>
      <c r="D97" s="185" t="s">
        <v>241</v>
      </c>
      <c r="E97" s="190" t="s">
        <v>1</v>
      </c>
      <c r="F97" s="191" t="s">
        <v>242</v>
      </c>
      <c r="G97" s="189"/>
      <c r="H97" s="192">
        <v>7.5</v>
      </c>
      <c r="I97" s="193"/>
      <c r="J97" s="189"/>
      <c r="K97" s="189"/>
      <c r="L97" s="194"/>
      <c r="M97" s="195"/>
      <c r="N97" s="196"/>
      <c r="O97" s="196"/>
      <c r="P97" s="196"/>
      <c r="Q97" s="196"/>
      <c r="R97" s="196"/>
      <c r="S97" s="196"/>
      <c r="T97" s="197"/>
      <c r="AT97" s="198" t="s">
        <v>241</v>
      </c>
      <c r="AU97" s="198" t="s">
        <v>177</v>
      </c>
      <c r="AV97" s="11" t="s">
        <v>79</v>
      </c>
      <c r="AW97" s="11" t="s">
        <v>31</v>
      </c>
      <c r="AX97" s="11" t="s">
        <v>77</v>
      </c>
      <c r="AY97" s="198" t="s">
        <v>162</v>
      </c>
    </row>
    <row r="98" spans="2:65" s="1" customFormat="1" ht="16.5" customHeight="1">
      <c r="B98" s="32"/>
      <c r="C98" s="199" t="s">
        <v>187</v>
      </c>
      <c r="D98" s="199" t="s">
        <v>243</v>
      </c>
      <c r="E98" s="200" t="s">
        <v>244</v>
      </c>
      <c r="F98" s="201" t="s">
        <v>245</v>
      </c>
      <c r="G98" s="202" t="s">
        <v>167</v>
      </c>
      <c r="H98" s="203">
        <v>12</v>
      </c>
      <c r="I98" s="204"/>
      <c r="J98" s="205">
        <f>ROUND(I98*H98,2)</f>
        <v>0</v>
      </c>
      <c r="K98" s="201" t="s">
        <v>168</v>
      </c>
      <c r="L98" s="206"/>
      <c r="M98" s="207" t="s">
        <v>1</v>
      </c>
      <c r="N98" s="208" t="s">
        <v>40</v>
      </c>
      <c r="O98" s="58"/>
      <c r="P98" s="182">
        <f>O98*H98</f>
        <v>0</v>
      </c>
      <c r="Q98" s="182">
        <v>7.6000000000000004E-4</v>
      </c>
      <c r="R98" s="182">
        <f>Q98*H98</f>
        <v>9.1199999999999996E-3</v>
      </c>
      <c r="S98" s="182">
        <v>0</v>
      </c>
      <c r="T98" s="183">
        <f>S98*H98</f>
        <v>0</v>
      </c>
      <c r="AR98" s="15" t="s">
        <v>202</v>
      </c>
      <c r="AT98" s="15" t="s">
        <v>243</v>
      </c>
      <c r="AU98" s="15" t="s">
        <v>177</v>
      </c>
      <c r="AY98" s="15" t="s">
        <v>162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5" t="s">
        <v>77</v>
      </c>
      <c r="BK98" s="184">
        <f>ROUND(I98*H98,2)</f>
        <v>0</v>
      </c>
      <c r="BL98" s="15" t="s">
        <v>169</v>
      </c>
      <c r="BM98" s="15" t="s">
        <v>423</v>
      </c>
    </row>
    <row r="99" spans="2:65" s="1" customFormat="1">
      <c r="B99" s="32"/>
      <c r="C99" s="33"/>
      <c r="D99" s="185" t="s">
        <v>171</v>
      </c>
      <c r="E99" s="33"/>
      <c r="F99" s="186" t="s">
        <v>245</v>
      </c>
      <c r="G99" s="33"/>
      <c r="H99" s="33"/>
      <c r="I99" s="101"/>
      <c r="J99" s="33"/>
      <c r="K99" s="33"/>
      <c r="L99" s="36"/>
      <c r="M99" s="187"/>
      <c r="N99" s="58"/>
      <c r="O99" s="58"/>
      <c r="P99" s="58"/>
      <c r="Q99" s="58"/>
      <c r="R99" s="58"/>
      <c r="S99" s="58"/>
      <c r="T99" s="59"/>
      <c r="AT99" s="15" t="s">
        <v>171</v>
      </c>
      <c r="AU99" s="15" t="s">
        <v>177</v>
      </c>
    </row>
    <row r="100" spans="2:65" s="11" customFormat="1">
      <c r="B100" s="188"/>
      <c r="C100" s="189"/>
      <c r="D100" s="185" t="s">
        <v>241</v>
      </c>
      <c r="E100" s="190" t="s">
        <v>1</v>
      </c>
      <c r="F100" s="191" t="s">
        <v>247</v>
      </c>
      <c r="G100" s="189"/>
      <c r="H100" s="192">
        <v>12</v>
      </c>
      <c r="I100" s="193"/>
      <c r="J100" s="189"/>
      <c r="K100" s="189"/>
      <c r="L100" s="194"/>
      <c r="M100" s="195"/>
      <c r="N100" s="196"/>
      <c r="O100" s="196"/>
      <c r="P100" s="196"/>
      <c r="Q100" s="196"/>
      <c r="R100" s="196"/>
      <c r="S100" s="196"/>
      <c r="T100" s="197"/>
      <c r="AT100" s="198" t="s">
        <v>241</v>
      </c>
      <c r="AU100" s="198" t="s">
        <v>177</v>
      </c>
      <c r="AV100" s="11" t="s">
        <v>79</v>
      </c>
      <c r="AW100" s="11" t="s">
        <v>31</v>
      </c>
      <c r="AX100" s="11" t="s">
        <v>77</v>
      </c>
      <c r="AY100" s="198" t="s">
        <v>162</v>
      </c>
    </row>
    <row r="101" spans="2:65" s="1" customFormat="1" ht="16.5" customHeight="1">
      <c r="B101" s="32"/>
      <c r="C101" s="173" t="s">
        <v>192</v>
      </c>
      <c r="D101" s="173" t="s">
        <v>164</v>
      </c>
      <c r="E101" s="174" t="s">
        <v>248</v>
      </c>
      <c r="F101" s="175" t="s">
        <v>249</v>
      </c>
      <c r="G101" s="176" t="s">
        <v>238</v>
      </c>
      <c r="H101" s="177">
        <v>4</v>
      </c>
      <c r="I101" s="178"/>
      <c r="J101" s="179">
        <f>ROUND(I101*H101,2)</f>
        <v>0</v>
      </c>
      <c r="K101" s="175" t="s">
        <v>168</v>
      </c>
      <c r="L101" s="36"/>
      <c r="M101" s="180" t="s">
        <v>1</v>
      </c>
      <c r="N101" s="181" t="s">
        <v>40</v>
      </c>
      <c r="O101" s="58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AR101" s="15" t="s">
        <v>169</v>
      </c>
      <c r="AT101" s="15" t="s">
        <v>164</v>
      </c>
      <c r="AU101" s="15" t="s">
        <v>177</v>
      </c>
      <c r="AY101" s="15" t="s">
        <v>162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5" t="s">
        <v>77</v>
      </c>
      <c r="BK101" s="184">
        <f>ROUND(I101*H101,2)</f>
        <v>0</v>
      </c>
      <c r="BL101" s="15" t="s">
        <v>169</v>
      </c>
      <c r="BM101" s="15" t="s">
        <v>424</v>
      </c>
    </row>
    <row r="102" spans="2:65" s="1" customFormat="1">
      <c r="B102" s="32"/>
      <c r="C102" s="33"/>
      <c r="D102" s="185" t="s">
        <v>171</v>
      </c>
      <c r="E102" s="33"/>
      <c r="F102" s="186" t="s">
        <v>251</v>
      </c>
      <c r="G102" s="33"/>
      <c r="H102" s="33"/>
      <c r="I102" s="101"/>
      <c r="J102" s="33"/>
      <c r="K102" s="33"/>
      <c r="L102" s="36"/>
      <c r="M102" s="187"/>
      <c r="N102" s="58"/>
      <c r="O102" s="58"/>
      <c r="P102" s="58"/>
      <c r="Q102" s="58"/>
      <c r="R102" s="58"/>
      <c r="S102" s="58"/>
      <c r="T102" s="59"/>
      <c r="AT102" s="15" t="s">
        <v>171</v>
      </c>
      <c r="AU102" s="15" t="s">
        <v>177</v>
      </c>
    </row>
    <row r="103" spans="2:65" s="11" customFormat="1">
      <c r="B103" s="188"/>
      <c r="C103" s="189"/>
      <c r="D103" s="185" t="s">
        <v>241</v>
      </c>
      <c r="E103" s="190" t="s">
        <v>1</v>
      </c>
      <c r="F103" s="191" t="s">
        <v>425</v>
      </c>
      <c r="G103" s="189"/>
      <c r="H103" s="192">
        <v>4</v>
      </c>
      <c r="I103" s="193"/>
      <c r="J103" s="189"/>
      <c r="K103" s="189"/>
      <c r="L103" s="194"/>
      <c r="M103" s="195"/>
      <c r="N103" s="196"/>
      <c r="O103" s="196"/>
      <c r="P103" s="196"/>
      <c r="Q103" s="196"/>
      <c r="R103" s="196"/>
      <c r="S103" s="196"/>
      <c r="T103" s="197"/>
      <c r="AT103" s="198" t="s">
        <v>241</v>
      </c>
      <c r="AU103" s="198" t="s">
        <v>177</v>
      </c>
      <c r="AV103" s="11" t="s">
        <v>79</v>
      </c>
      <c r="AW103" s="11" t="s">
        <v>31</v>
      </c>
      <c r="AX103" s="11" t="s">
        <v>77</v>
      </c>
      <c r="AY103" s="198" t="s">
        <v>162</v>
      </c>
    </row>
    <row r="104" spans="2:65" s="10" customFormat="1" ht="20.85" customHeight="1">
      <c r="B104" s="157"/>
      <c r="C104" s="158"/>
      <c r="D104" s="159" t="s">
        <v>68</v>
      </c>
      <c r="E104" s="171" t="s">
        <v>177</v>
      </c>
      <c r="F104" s="171" t="s">
        <v>253</v>
      </c>
      <c r="G104" s="158"/>
      <c r="H104" s="158"/>
      <c r="I104" s="161"/>
      <c r="J104" s="172">
        <f>BK104</f>
        <v>0</v>
      </c>
      <c r="K104" s="158"/>
      <c r="L104" s="163"/>
      <c r="M104" s="164"/>
      <c r="N104" s="165"/>
      <c r="O104" s="165"/>
      <c r="P104" s="166">
        <f>SUM(P105:P126)</f>
        <v>0</v>
      </c>
      <c r="Q104" s="165"/>
      <c r="R104" s="166">
        <f>SUM(R105:R126)</f>
        <v>7.479317</v>
      </c>
      <c r="S104" s="165"/>
      <c r="T104" s="167">
        <f>SUM(T105:T126)</f>
        <v>0</v>
      </c>
      <c r="AR104" s="168" t="s">
        <v>77</v>
      </c>
      <c r="AT104" s="169" t="s">
        <v>68</v>
      </c>
      <c r="AU104" s="169" t="s">
        <v>79</v>
      </c>
      <c r="AY104" s="168" t="s">
        <v>162</v>
      </c>
      <c r="BK104" s="170">
        <f>SUM(BK105:BK126)</f>
        <v>0</v>
      </c>
    </row>
    <row r="105" spans="2:65" s="1" customFormat="1" ht="16.5" customHeight="1">
      <c r="B105" s="32"/>
      <c r="C105" s="173" t="s">
        <v>197</v>
      </c>
      <c r="D105" s="173" t="s">
        <v>164</v>
      </c>
      <c r="E105" s="174" t="s">
        <v>254</v>
      </c>
      <c r="F105" s="175" t="s">
        <v>255</v>
      </c>
      <c r="G105" s="176" t="s">
        <v>238</v>
      </c>
      <c r="H105" s="177">
        <v>0.05</v>
      </c>
      <c r="I105" s="178"/>
      <c r="J105" s="179">
        <f>ROUND(I105*H105,2)</f>
        <v>0</v>
      </c>
      <c r="K105" s="175" t="s">
        <v>168</v>
      </c>
      <c r="L105" s="36"/>
      <c r="M105" s="180" t="s">
        <v>1</v>
      </c>
      <c r="N105" s="181" t="s">
        <v>40</v>
      </c>
      <c r="O105" s="58"/>
      <c r="P105" s="182">
        <f>O105*H105</f>
        <v>0</v>
      </c>
      <c r="Q105" s="182">
        <v>2.6619999999999999</v>
      </c>
      <c r="R105" s="182">
        <f>Q105*H105</f>
        <v>0.1331</v>
      </c>
      <c r="S105" s="182">
        <v>0</v>
      </c>
      <c r="T105" s="183">
        <f>S105*H105</f>
        <v>0</v>
      </c>
      <c r="AR105" s="15" t="s">
        <v>169</v>
      </c>
      <c r="AT105" s="15" t="s">
        <v>164</v>
      </c>
      <c r="AU105" s="15" t="s">
        <v>177</v>
      </c>
      <c r="AY105" s="15" t="s">
        <v>162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5" t="s">
        <v>77</v>
      </c>
      <c r="BK105" s="184">
        <f>ROUND(I105*H105,2)</f>
        <v>0</v>
      </c>
      <c r="BL105" s="15" t="s">
        <v>169</v>
      </c>
      <c r="BM105" s="15" t="s">
        <v>426</v>
      </c>
    </row>
    <row r="106" spans="2:65" s="1" customFormat="1" ht="19.5">
      <c r="B106" s="32"/>
      <c r="C106" s="33"/>
      <c r="D106" s="185" t="s">
        <v>171</v>
      </c>
      <c r="E106" s="33"/>
      <c r="F106" s="186" t="s">
        <v>257</v>
      </c>
      <c r="G106" s="33"/>
      <c r="H106" s="33"/>
      <c r="I106" s="101"/>
      <c r="J106" s="33"/>
      <c r="K106" s="33"/>
      <c r="L106" s="36"/>
      <c r="M106" s="187"/>
      <c r="N106" s="58"/>
      <c r="O106" s="58"/>
      <c r="P106" s="58"/>
      <c r="Q106" s="58"/>
      <c r="R106" s="58"/>
      <c r="S106" s="58"/>
      <c r="T106" s="59"/>
      <c r="AT106" s="15" t="s">
        <v>171</v>
      </c>
      <c r="AU106" s="15" t="s">
        <v>177</v>
      </c>
    </row>
    <row r="107" spans="2:65" s="11" customFormat="1">
      <c r="B107" s="188"/>
      <c r="C107" s="189"/>
      <c r="D107" s="185" t="s">
        <v>241</v>
      </c>
      <c r="E107" s="190" t="s">
        <v>1</v>
      </c>
      <c r="F107" s="191" t="s">
        <v>427</v>
      </c>
      <c r="G107" s="189"/>
      <c r="H107" s="192">
        <v>0.05</v>
      </c>
      <c r="I107" s="193"/>
      <c r="J107" s="189"/>
      <c r="K107" s="189"/>
      <c r="L107" s="194"/>
      <c r="M107" s="195"/>
      <c r="N107" s="196"/>
      <c r="O107" s="196"/>
      <c r="P107" s="196"/>
      <c r="Q107" s="196"/>
      <c r="R107" s="196"/>
      <c r="S107" s="196"/>
      <c r="T107" s="197"/>
      <c r="AT107" s="198" t="s">
        <v>241</v>
      </c>
      <c r="AU107" s="198" t="s">
        <v>177</v>
      </c>
      <c r="AV107" s="11" t="s">
        <v>79</v>
      </c>
      <c r="AW107" s="11" t="s">
        <v>31</v>
      </c>
      <c r="AX107" s="11" t="s">
        <v>77</v>
      </c>
      <c r="AY107" s="198" t="s">
        <v>162</v>
      </c>
    </row>
    <row r="108" spans="2:65" s="1" customFormat="1" ht="16.5" customHeight="1">
      <c r="B108" s="32"/>
      <c r="C108" s="173" t="s">
        <v>202</v>
      </c>
      <c r="D108" s="173" t="s">
        <v>164</v>
      </c>
      <c r="E108" s="174" t="s">
        <v>400</v>
      </c>
      <c r="F108" s="175" t="s">
        <v>401</v>
      </c>
      <c r="G108" s="176" t="s">
        <v>238</v>
      </c>
      <c r="H108" s="177">
        <v>2</v>
      </c>
      <c r="I108" s="178"/>
      <c r="J108" s="179">
        <f>ROUND(I108*H108,2)</f>
        <v>0</v>
      </c>
      <c r="K108" s="175" t="s">
        <v>168</v>
      </c>
      <c r="L108" s="36"/>
      <c r="M108" s="180" t="s">
        <v>1</v>
      </c>
      <c r="N108" s="181" t="s">
        <v>40</v>
      </c>
      <c r="O108" s="58"/>
      <c r="P108" s="182">
        <f>O108*H108</f>
        <v>0</v>
      </c>
      <c r="Q108" s="182">
        <v>1.8480000000000001</v>
      </c>
      <c r="R108" s="182">
        <f>Q108*H108</f>
        <v>3.6960000000000002</v>
      </c>
      <c r="S108" s="182">
        <v>0</v>
      </c>
      <c r="T108" s="183">
        <f>S108*H108</f>
        <v>0</v>
      </c>
      <c r="AR108" s="15" t="s">
        <v>169</v>
      </c>
      <c r="AT108" s="15" t="s">
        <v>164</v>
      </c>
      <c r="AU108" s="15" t="s">
        <v>177</v>
      </c>
      <c r="AY108" s="15" t="s">
        <v>162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5" t="s">
        <v>77</v>
      </c>
      <c r="BK108" s="184">
        <f>ROUND(I108*H108,2)</f>
        <v>0</v>
      </c>
      <c r="BL108" s="15" t="s">
        <v>169</v>
      </c>
      <c r="BM108" s="15" t="s">
        <v>428</v>
      </c>
    </row>
    <row r="109" spans="2:65" s="1" customFormat="1" ht="19.5">
      <c r="B109" s="32"/>
      <c r="C109" s="33"/>
      <c r="D109" s="185" t="s">
        <v>171</v>
      </c>
      <c r="E109" s="33"/>
      <c r="F109" s="186" t="s">
        <v>403</v>
      </c>
      <c r="G109" s="33"/>
      <c r="H109" s="33"/>
      <c r="I109" s="101"/>
      <c r="J109" s="33"/>
      <c r="K109" s="33"/>
      <c r="L109" s="36"/>
      <c r="M109" s="187"/>
      <c r="N109" s="58"/>
      <c r="O109" s="58"/>
      <c r="P109" s="58"/>
      <c r="Q109" s="58"/>
      <c r="R109" s="58"/>
      <c r="S109" s="58"/>
      <c r="T109" s="59"/>
      <c r="AT109" s="15" t="s">
        <v>171</v>
      </c>
      <c r="AU109" s="15" t="s">
        <v>177</v>
      </c>
    </row>
    <row r="110" spans="2:65" s="11" customFormat="1">
      <c r="B110" s="188"/>
      <c r="C110" s="189"/>
      <c r="D110" s="185" t="s">
        <v>241</v>
      </c>
      <c r="E110" s="190" t="s">
        <v>1</v>
      </c>
      <c r="F110" s="191" t="s">
        <v>429</v>
      </c>
      <c r="G110" s="189"/>
      <c r="H110" s="192">
        <v>2</v>
      </c>
      <c r="I110" s="193"/>
      <c r="J110" s="189"/>
      <c r="K110" s="189"/>
      <c r="L110" s="194"/>
      <c r="M110" s="195"/>
      <c r="N110" s="196"/>
      <c r="O110" s="196"/>
      <c r="P110" s="196"/>
      <c r="Q110" s="196"/>
      <c r="R110" s="196"/>
      <c r="S110" s="196"/>
      <c r="T110" s="197"/>
      <c r="AT110" s="198" t="s">
        <v>241</v>
      </c>
      <c r="AU110" s="198" t="s">
        <v>177</v>
      </c>
      <c r="AV110" s="11" t="s">
        <v>79</v>
      </c>
      <c r="AW110" s="11" t="s">
        <v>31</v>
      </c>
      <c r="AX110" s="11" t="s">
        <v>77</v>
      </c>
      <c r="AY110" s="198" t="s">
        <v>162</v>
      </c>
    </row>
    <row r="111" spans="2:65" s="1" customFormat="1" ht="16.5" customHeight="1">
      <c r="B111" s="32"/>
      <c r="C111" s="173" t="s">
        <v>207</v>
      </c>
      <c r="D111" s="173" t="s">
        <v>164</v>
      </c>
      <c r="E111" s="174" t="s">
        <v>259</v>
      </c>
      <c r="F111" s="175" t="s">
        <v>260</v>
      </c>
      <c r="G111" s="176" t="s">
        <v>167</v>
      </c>
      <c r="H111" s="177">
        <v>3</v>
      </c>
      <c r="I111" s="178"/>
      <c r="J111" s="179">
        <f>ROUND(I111*H111,2)</f>
        <v>0</v>
      </c>
      <c r="K111" s="175" t="s">
        <v>168</v>
      </c>
      <c r="L111" s="36"/>
      <c r="M111" s="180" t="s">
        <v>1</v>
      </c>
      <c r="N111" s="181" t="s">
        <v>40</v>
      </c>
      <c r="O111" s="58"/>
      <c r="P111" s="182">
        <f>O111*H111</f>
        <v>0</v>
      </c>
      <c r="Q111" s="182">
        <v>1.1152599999999999</v>
      </c>
      <c r="R111" s="182">
        <f>Q111*H111</f>
        <v>3.3457799999999995</v>
      </c>
      <c r="S111" s="182">
        <v>0</v>
      </c>
      <c r="T111" s="183">
        <f>S111*H111</f>
        <v>0</v>
      </c>
      <c r="AR111" s="15" t="s">
        <v>169</v>
      </c>
      <c r="AT111" s="15" t="s">
        <v>164</v>
      </c>
      <c r="AU111" s="15" t="s">
        <v>177</v>
      </c>
      <c r="AY111" s="15" t="s">
        <v>162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5" t="s">
        <v>77</v>
      </c>
      <c r="BK111" s="184">
        <f>ROUND(I111*H111,2)</f>
        <v>0</v>
      </c>
      <c r="BL111" s="15" t="s">
        <v>169</v>
      </c>
      <c r="BM111" s="15" t="s">
        <v>430</v>
      </c>
    </row>
    <row r="112" spans="2:65" s="1" customFormat="1" ht="19.5">
      <c r="B112" s="32"/>
      <c r="C112" s="33"/>
      <c r="D112" s="185" t="s">
        <v>171</v>
      </c>
      <c r="E112" s="33"/>
      <c r="F112" s="186" t="s">
        <v>262</v>
      </c>
      <c r="G112" s="33"/>
      <c r="H112" s="33"/>
      <c r="I112" s="101"/>
      <c r="J112" s="33"/>
      <c r="K112" s="33"/>
      <c r="L112" s="36"/>
      <c r="M112" s="187"/>
      <c r="N112" s="58"/>
      <c r="O112" s="58"/>
      <c r="P112" s="58"/>
      <c r="Q112" s="58"/>
      <c r="R112" s="58"/>
      <c r="S112" s="58"/>
      <c r="T112" s="59"/>
      <c r="AT112" s="15" t="s">
        <v>171</v>
      </c>
      <c r="AU112" s="15" t="s">
        <v>177</v>
      </c>
    </row>
    <row r="113" spans="2:65" s="11" customFormat="1">
      <c r="B113" s="188"/>
      <c r="C113" s="189"/>
      <c r="D113" s="185" t="s">
        <v>241</v>
      </c>
      <c r="E113" s="190" t="s">
        <v>1</v>
      </c>
      <c r="F113" s="191" t="s">
        <v>431</v>
      </c>
      <c r="G113" s="189"/>
      <c r="H113" s="192">
        <v>2</v>
      </c>
      <c r="I113" s="193"/>
      <c r="J113" s="189"/>
      <c r="K113" s="189"/>
      <c r="L113" s="194"/>
      <c r="M113" s="195"/>
      <c r="N113" s="196"/>
      <c r="O113" s="196"/>
      <c r="P113" s="196"/>
      <c r="Q113" s="196"/>
      <c r="R113" s="196"/>
      <c r="S113" s="196"/>
      <c r="T113" s="197"/>
      <c r="AT113" s="198" t="s">
        <v>241</v>
      </c>
      <c r="AU113" s="198" t="s">
        <v>177</v>
      </c>
      <c r="AV113" s="11" t="s">
        <v>79</v>
      </c>
      <c r="AW113" s="11" t="s">
        <v>31</v>
      </c>
      <c r="AX113" s="11" t="s">
        <v>69</v>
      </c>
      <c r="AY113" s="198" t="s">
        <v>162</v>
      </c>
    </row>
    <row r="114" spans="2:65" s="11" customFormat="1">
      <c r="B114" s="188"/>
      <c r="C114" s="189"/>
      <c r="D114" s="185" t="s">
        <v>241</v>
      </c>
      <c r="E114" s="190" t="s">
        <v>1</v>
      </c>
      <c r="F114" s="191" t="s">
        <v>432</v>
      </c>
      <c r="G114" s="189"/>
      <c r="H114" s="192">
        <v>1</v>
      </c>
      <c r="I114" s="193"/>
      <c r="J114" s="189"/>
      <c r="K114" s="189"/>
      <c r="L114" s="194"/>
      <c r="M114" s="195"/>
      <c r="N114" s="196"/>
      <c r="O114" s="196"/>
      <c r="P114" s="196"/>
      <c r="Q114" s="196"/>
      <c r="R114" s="196"/>
      <c r="S114" s="196"/>
      <c r="T114" s="197"/>
      <c r="AT114" s="198" t="s">
        <v>241</v>
      </c>
      <c r="AU114" s="198" t="s">
        <v>177</v>
      </c>
      <c r="AV114" s="11" t="s">
        <v>79</v>
      </c>
      <c r="AW114" s="11" t="s">
        <v>31</v>
      </c>
      <c r="AX114" s="11" t="s">
        <v>69</v>
      </c>
      <c r="AY114" s="198" t="s">
        <v>162</v>
      </c>
    </row>
    <row r="115" spans="2:65" s="12" customFormat="1">
      <c r="B115" s="209"/>
      <c r="C115" s="210"/>
      <c r="D115" s="185" t="s">
        <v>241</v>
      </c>
      <c r="E115" s="211" t="s">
        <v>1</v>
      </c>
      <c r="F115" s="212" t="s">
        <v>272</v>
      </c>
      <c r="G115" s="210"/>
      <c r="H115" s="213">
        <v>3</v>
      </c>
      <c r="I115" s="214"/>
      <c r="J115" s="210"/>
      <c r="K115" s="210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241</v>
      </c>
      <c r="AU115" s="219" t="s">
        <v>177</v>
      </c>
      <c r="AV115" s="12" t="s">
        <v>169</v>
      </c>
      <c r="AW115" s="12" t="s">
        <v>31</v>
      </c>
      <c r="AX115" s="12" t="s">
        <v>77</v>
      </c>
      <c r="AY115" s="219" t="s">
        <v>162</v>
      </c>
    </row>
    <row r="116" spans="2:65" s="1" customFormat="1" ht="16.5" customHeight="1">
      <c r="B116" s="32"/>
      <c r="C116" s="173" t="s">
        <v>104</v>
      </c>
      <c r="D116" s="173" t="s">
        <v>164</v>
      </c>
      <c r="E116" s="174" t="s">
        <v>265</v>
      </c>
      <c r="F116" s="175" t="s">
        <v>266</v>
      </c>
      <c r="G116" s="176" t="s">
        <v>167</v>
      </c>
      <c r="H116" s="177">
        <v>7.63</v>
      </c>
      <c r="I116" s="178"/>
      <c r="J116" s="179">
        <f>ROUND(I116*H116,2)</f>
        <v>0</v>
      </c>
      <c r="K116" s="175" t="s">
        <v>267</v>
      </c>
      <c r="L116" s="36"/>
      <c r="M116" s="180" t="s">
        <v>1</v>
      </c>
      <c r="N116" s="181" t="s">
        <v>40</v>
      </c>
      <c r="O116" s="58"/>
      <c r="P116" s="182">
        <f>O116*H116</f>
        <v>0</v>
      </c>
      <c r="Q116" s="182">
        <v>3.9899999999999998E-2</v>
      </c>
      <c r="R116" s="182">
        <f>Q116*H116</f>
        <v>0.30443699999999996</v>
      </c>
      <c r="S116" s="182">
        <v>0</v>
      </c>
      <c r="T116" s="183">
        <f>S116*H116</f>
        <v>0</v>
      </c>
      <c r="AR116" s="15" t="s">
        <v>169</v>
      </c>
      <c r="AT116" s="15" t="s">
        <v>164</v>
      </c>
      <c r="AU116" s="15" t="s">
        <v>177</v>
      </c>
      <c r="AY116" s="15" t="s">
        <v>162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5" t="s">
        <v>77</v>
      </c>
      <c r="BK116" s="184">
        <f>ROUND(I116*H116,2)</f>
        <v>0</v>
      </c>
      <c r="BL116" s="15" t="s">
        <v>169</v>
      </c>
      <c r="BM116" s="15" t="s">
        <v>433</v>
      </c>
    </row>
    <row r="117" spans="2:65" s="1" customFormat="1" ht="19.5">
      <c r="B117" s="32"/>
      <c r="C117" s="33"/>
      <c r="D117" s="185" t="s">
        <v>171</v>
      </c>
      <c r="E117" s="33"/>
      <c r="F117" s="186" t="s">
        <v>269</v>
      </c>
      <c r="G117" s="33"/>
      <c r="H117" s="33"/>
      <c r="I117" s="101"/>
      <c r="J117" s="33"/>
      <c r="K117" s="33"/>
      <c r="L117" s="36"/>
      <c r="M117" s="187"/>
      <c r="N117" s="58"/>
      <c r="O117" s="58"/>
      <c r="P117" s="58"/>
      <c r="Q117" s="58"/>
      <c r="R117" s="58"/>
      <c r="S117" s="58"/>
      <c r="T117" s="59"/>
      <c r="AT117" s="15" t="s">
        <v>171</v>
      </c>
      <c r="AU117" s="15" t="s">
        <v>177</v>
      </c>
    </row>
    <row r="118" spans="2:65" s="11" customFormat="1">
      <c r="B118" s="188"/>
      <c r="C118" s="189"/>
      <c r="D118" s="185" t="s">
        <v>241</v>
      </c>
      <c r="E118" s="190" t="s">
        <v>1</v>
      </c>
      <c r="F118" s="191" t="s">
        <v>434</v>
      </c>
      <c r="G118" s="189"/>
      <c r="H118" s="192">
        <v>3.78</v>
      </c>
      <c r="I118" s="193"/>
      <c r="J118" s="189"/>
      <c r="K118" s="189"/>
      <c r="L118" s="194"/>
      <c r="M118" s="195"/>
      <c r="N118" s="196"/>
      <c r="O118" s="196"/>
      <c r="P118" s="196"/>
      <c r="Q118" s="196"/>
      <c r="R118" s="196"/>
      <c r="S118" s="196"/>
      <c r="T118" s="197"/>
      <c r="AT118" s="198" t="s">
        <v>241</v>
      </c>
      <c r="AU118" s="198" t="s">
        <v>177</v>
      </c>
      <c r="AV118" s="11" t="s">
        <v>79</v>
      </c>
      <c r="AW118" s="11" t="s">
        <v>31</v>
      </c>
      <c r="AX118" s="11" t="s">
        <v>69</v>
      </c>
      <c r="AY118" s="198" t="s">
        <v>162</v>
      </c>
    </row>
    <row r="119" spans="2:65" s="11" customFormat="1">
      <c r="B119" s="188"/>
      <c r="C119" s="189"/>
      <c r="D119" s="185" t="s">
        <v>241</v>
      </c>
      <c r="E119" s="190" t="s">
        <v>1</v>
      </c>
      <c r="F119" s="191" t="s">
        <v>435</v>
      </c>
      <c r="G119" s="189"/>
      <c r="H119" s="192">
        <v>3.85</v>
      </c>
      <c r="I119" s="193"/>
      <c r="J119" s="189"/>
      <c r="K119" s="189"/>
      <c r="L119" s="194"/>
      <c r="M119" s="195"/>
      <c r="N119" s="196"/>
      <c r="O119" s="196"/>
      <c r="P119" s="196"/>
      <c r="Q119" s="196"/>
      <c r="R119" s="196"/>
      <c r="S119" s="196"/>
      <c r="T119" s="197"/>
      <c r="AT119" s="198" t="s">
        <v>241</v>
      </c>
      <c r="AU119" s="198" t="s">
        <v>177</v>
      </c>
      <c r="AV119" s="11" t="s">
        <v>79</v>
      </c>
      <c r="AW119" s="11" t="s">
        <v>31</v>
      </c>
      <c r="AX119" s="11" t="s">
        <v>69</v>
      </c>
      <c r="AY119" s="198" t="s">
        <v>162</v>
      </c>
    </row>
    <row r="120" spans="2:65" s="12" customFormat="1">
      <c r="B120" s="209"/>
      <c r="C120" s="210"/>
      <c r="D120" s="185" t="s">
        <v>241</v>
      </c>
      <c r="E120" s="211" t="s">
        <v>1</v>
      </c>
      <c r="F120" s="212" t="s">
        <v>272</v>
      </c>
      <c r="G120" s="210"/>
      <c r="H120" s="213">
        <v>7.63</v>
      </c>
      <c r="I120" s="214"/>
      <c r="J120" s="210"/>
      <c r="K120" s="210"/>
      <c r="L120" s="215"/>
      <c r="M120" s="216"/>
      <c r="N120" s="217"/>
      <c r="O120" s="217"/>
      <c r="P120" s="217"/>
      <c r="Q120" s="217"/>
      <c r="R120" s="217"/>
      <c r="S120" s="217"/>
      <c r="T120" s="218"/>
      <c r="AT120" s="219" t="s">
        <v>241</v>
      </c>
      <c r="AU120" s="219" t="s">
        <v>177</v>
      </c>
      <c r="AV120" s="12" t="s">
        <v>169</v>
      </c>
      <c r="AW120" s="12" t="s">
        <v>31</v>
      </c>
      <c r="AX120" s="12" t="s">
        <v>77</v>
      </c>
      <c r="AY120" s="219" t="s">
        <v>162</v>
      </c>
    </row>
    <row r="121" spans="2:65" s="1" customFormat="1" ht="16.5" customHeight="1">
      <c r="B121" s="32"/>
      <c r="C121" s="173" t="s">
        <v>107</v>
      </c>
      <c r="D121" s="173" t="s">
        <v>164</v>
      </c>
      <c r="E121" s="174" t="s">
        <v>273</v>
      </c>
      <c r="F121" s="175" t="s">
        <v>274</v>
      </c>
      <c r="G121" s="176" t="s">
        <v>167</v>
      </c>
      <c r="H121" s="177">
        <v>52.85</v>
      </c>
      <c r="I121" s="178"/>
      <c r="J121" s="179">
        <f>ROUND(I121*H121,2)</f>
        <v>0</v>
      </c>
      <c r="K121" s="175" t="s">
        <v>168</v>
      </c>
      <c r="L121" s="36"/>
      <c r="M121" s="180" t="s">
        <v>1</v>
      </c>
      <c r="N121" s="181" t="s">
        <v>40</v>
      </c>
      <c r="O121" s="58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AR121" s="15" t="s">
        <v>169</v>
      </c>
      <c r="AT121" s="15" t="s">
        <v>164</v>
      </c>
      <c r="AU121" s="15" t="s">
        <v>177</v>
      </c>
      <c r="AY121" s="15" t="s">
        <v>162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5" t="s">
        <v>77</v>
      </c>
      <c r="BK121" s="184">
        <f>ROUND(I121*H121,2)</f>
        <v>0</v>
      </c>
      <c r="BL121" s="15" t="s">
        <v>169</v>
      </c>
      <c r="BM121" s="15" t="s">
        <v>436</v>
      </c>
    </row>
    <row r="122" spans="2:65" s="1" customFormat="1">
      <c r="B122" s="32"/>
      <c r="C122" s="33"/>
      <c r="D122" s="185" t="s">
        <v>171</v>
      </c>
      <c r="E122" s="33"/>
      <c r="F122" s="186" t="s">
        <v>276</v>
      </c>
      <c r="G122" s="33"/>
      <c r="H122" s="33"/>
      <c r="I122" s="101"/>
      <c r="J122" s="33"/>
      <c r="K122" s="33"/>
      <c r="L122" s="36"/>
      <c r="M122" s="187"/>
      <c r="N122" s="58"/>
      <c r="O122" s="58"/>
      <c r="P122" s="58"/>
      <c r="Q122" s="58"/>
      <c r="R122" s="58"/>
      <c r="S122" s="58"/>
      <c r="T122" s="59"/>
      <c r="AT122" s="15" t="s">
        <v>171</v>
      </c>
      <c r="AU122" s="15" t="s">
        <v>177</v>
      </c>
    </row>
    <row r="123" spans="2:65" s="11" customFormat="1">
      <c r="B123" s="188"/>
      <c r="C123" s="189"/>
      <c r="D123" s="185" t="s">
        <v>241</v>
      </c>
      <c r="E123" s="190" t="s">
        <v>1</v>
      </c>
      <c r="F123" s="191" t="s">
        <v>393</v>
      </c>
      <c r="G123" s="189"/>
      <c r="H123" s="192">
        <v>19.5</v>
      </c>
      <c r="I123" s="193"/>
      <c r="J123" s="189"/>
      <c r="K123" s="189"/>
      <c r="L123" s="194"/>
      <c r="M123" s="195"/>
      <c r="N123" s="196"/>
      <c r="O123" s="196"/>
      <c r="P123" s="196"/>
      <c r="Q123" s="196"/>
      <c r="R123" s="196"/>
      <c r="S123" s="196"/>
      <c r="T123" s="197"/>
      <c r="AT123" s="198" t="s">
        <v>241</v>
      </c>
      <c r="AU123" s="198" t="s">
        <v>177</v>
      </c>
      <c r="AV123" s="11" t="s">
        <v>79</v>
      </c>
      <c r="AW123" s="11" t="s">
        <v>31</v>
      </c>
      <c r="AX123" s="11" t="s">
        <v>69</v>
      </c>
      <c r="AY123" s="198" t="s">
        <v>162</v>
      </c>
    </row>
    <row r="124" spans="2:65" s="11" customFormat="1">
      <c r="B124" s="188"/>
      <c r="C124" s="189"/>
      <c r="D124" s="185" t="s">
        <v>241</v>
      </c>
      <c r="E124" s="190" t="s">
        <v>1</v>
      </c>
      <c r="F124" s="191" t="s">
        <v>394</v>
      </c>
      <c r="G124" s="189"/>
      <c r="H124" s="192">
        <v>22.75</v>
      </c>
      <c r="I124" s="193"/>
      <c r="J124" s="189"/>
      <c r="K124" s="189"/>
      <c r="L124" s="194"/>
      <c r="M124" s="195"/>
      <c r="N124" s="196"/>
      <c r="O124" s="196"/>
      <c r="P124" s="196"/>
      <c r="Q124" s="196"/>
      <c r="R124" s="196"/>
      <c r="S124" s="196"/>
      <c r="T124" s="197"/>
      <c r="AT124" s="198" t="s">
        <v>241</v>
      </c>
      <c r="AU124" s="198" t="s">
        <v>177</v>
      </c>
      <c r="AV124" s="11" t="s">
        <v>79</v>
      </c>
      <c r="AW124" s="11" t="s">
        <v>31</v>
      </c>
      <c r="AX124" s="11" t="s">
        <v>69</v>
      </c>
      <c r="AY124" s="198" t="s">
        <v>162</v>
      </c>
    </row>
    <row r="125" spans="2:65" s="11" customFormat="1">
      <c r="B125" s="188"/>
      <c r="C125" s="189"/>
      <c r="D125" s="185" t="s">
        <v>241</v>
      </c>
      <c r="E125" s="190" t="s">
        <v>1</v>
      </c>
      <c r="F125" s="191" t="s">
        <v>437</v>
      </c>
      <c r="G125" s="189"/>
      <c r="H125" s="192">
        <v>10.6</v>
      </c>
      <c r="I125" s="193"/>
      <c r="J125" s="189"/>
      <c r="K125" s="189"/>
      <c r="L125" s="194"/>
      <c r="M125" s="195"/>
      <c r="N125" s="196"/>
      <c r="O125" s="196"/>
      <c r="P125" s="196"/>
      <c r="Q125" s="196"/>
      <c r="R125" s="196"/>
      <c r="S125" s="196"/>
      <c r="T125" s="197"/>
      <c r="AT125" s="198" t="s">
        <v>241</v>
      </c>
      <c r="AU125" s="198" t="s">
        <v>177</v>
      </c>
      <c r="AV125" s="11" t="s">
        <v>79</v>
      </c>
      <c r="AW125" s="11" t="s">
        <v>31</v>
      </c>
      <c r="AX125" s="11" t="s">
        <v>69</v>
      </c>
      <c r="AY125" s="198" t="s">
        <v>162</v>
      </c>
    </row>
    <row r="126" spans="2:65" s="12" customFormat="1">
      <c r="B126" s="209"/>
      <c r="C126" s="210"/>
      <c r="D126" s="185" t="s">
        <v>241</v>
      </c>
      <c r="E126" s="211" t="s">
        <v>1</v>
      </c>
      <c r="F126" s="212" t="s">
        <v>272</v>
      </c>
      <c r="G126" s="210"/>
      <c r="H126" s="213">
        <v>52.85</v>
      </c>
      <c r="I126" s="214"/>
      <c r="J126" s="210"/>
      <c r="K126" s="210"/>
      <c r="L126" s="215"/>
      <c r="M126" s="216"/>
      <c r="N126" s="217"/>
      <c r="O126" s="217"/>
      <c r="P126" s="217"/>
      <c r="Q126" s="217"/>
      <c r="R126" s="217"/>
      <c r="S126" s="217"/>
      <c r="T126" s="218"/>
      <c r="AT126" s="219" t="s">
        <v>241</v>
      </c>
      <c r="AU126" s="219" t="s">
        <v>177</v>
      </c>
      <c r="AV126" s="12" t="s">
        <v>169</v>
      </c>
      <c r="AW126" s="12" t="s">
        <v>31</v>
      </c>
      <c r="AX126" s="12" t="s">
        <v>77</v>
      </c>
      <c r="AY126" s="219" t="s">
        <v>162</v>
      </c>
    </row>
    <row r="127" spans="2:65" s="10" customFormat="1" ht="22.9" customHeight="1">
      <c r="B127" s="157"/>
      <c r="C127" s="158"/>
      <c r="D127" s="159" t="s">
        <v>68</v>
      </c>
      <c r="E127" s="171" t="s">
        <v>169</v>
      </c>
      <c r="F127" s="171" t="s">
        <v>320</v>
      </c>
      <c r="G127" s="158"/>
      <c r="H127" s="158"/>
      <c r="I127" s="161"/>
      <c r="J127" s="172">
        <f>BK127</f>
        <v>0</v>
      </c>
      <c r="K127" s="158"/>
      <c r="L127" s="163"/>
      <c r="M127" s="164"/>
      <c r="N127" s="165"/>
      <c r="O127" s="165"/>
      <c r="P127" s="166">
        <f>SUM(P128:P135)</f>
        <v>0</v>
      </c>
      <c r="Q127" s="165"/>
      <c r="R127" s="166">
        <f>SUM(R128:R135)</f>
        <v>18.208631999999998</v>
      </c>
      <c r="S127" s="165"/>
      <c r="T127" s="167">
        <f>SUM(T128:T135)</f>
        <v>0</v>
      </c>
      <c r="AR127" s="168" t="s">
        <v>77</v>
      </c>
      <c r="AT127" s="169" t="s">
        <v>68</v>
      </c>
      <c r="AU127" s="169" t="s">
        <v>77</v>
      </c>
      <c r="AY127" s="168" t="s">
        <v>162</v>
      </c>
      <c r="BK127" s="170">
        <f>SUM(BK128:BK135)</f>
        <v>0</v>
      </c>
    </row>
    <row r="128" spans="2:65" s="1" customFormat="1" ht="16.5" customHeight="1">
      <c r="B128" s="32"/>
      <c r="C128" s="173" t="s">
        <v>110</v>
      </c>
      <c r="D128" s="173" t="s">
        <v>164</v>
      </c>
      <c r="E128" s="174" t="s">
        <v>406</v>
      </c>
      <c r="F128" s="175" t="s">
        <v>407</v>
      </c>
      <c r="G128" s="176" t="s">
        <v>238</v>
      </c>
      <c r="H128" s="177">
        <v>8</v>
      </c>
      <c r="I128" s="178"/>
      <c r="J128" s="179">
        <f>ROUND(I128*H128,2)</f>
        <v>0</v>
      </c>
      <c r="K128" s="175" t="s">
        <v>168</v>
      </c>
      <c r="L128" s="36"/>
      <c r="M128" s="180" t="s">
        <v>1</v>
      </c>
      <c r="N128" s="181" t="s">
        <v>40</v>
      </c>
      <c r="O128" s="58"/>
      <c r="P128" s="182">
        <f>O128*H128</f>
        <v>0</v>
      </c>
      <c r="Q128" s="182">
        <v>2.0327999999999999</v>
      </c>
      <c r="R128" s="182">
        <f>Q128*H128</f>
        <v>16.2624</v>
      </c>
      <c r="S128" s="182">
        <v>0</v>
      </c>
      <c r="T128" s="183">
        <f>S128*H128</f>
        <v>0</v>
      </c>
      <c r="AR128" s="15" t="s">
        <v>169</v>
      </c>
      <c r="AT128" s="15" t="s">
        <v>164</v>
      </c>
      <c r="AU128" s="15" t="s">
        <v>79</v>
      </c>
      <c r="AY128" s="15" t="s">
        <v>162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5" t="s">
        <v>77</v>
      </c>
      <c r="BK128" s="184">
        <f>ROUND(I128*H128,2)</f>
        <v>0</v>
      </c>
      <c r="BL128" s="15" t="s">
        <v>169</v>
      </c>
      <c r="BM128" s="15" t="s">
        <v>438</v>
      </c>
    </row>
    <row r="129" spans="2:65" s="1" customFormat="1" ht="19.5">
      <c r="B129" s="32"/>
      <c r="C129" s="33"/>
      <c r="D129" s="185" t="s">
        <v>171</v>
      </c>
      <c r="E129" s="33"/>
      <c r="F129" s="186" t="s">
        <v>409</v>
      </c>
      <c r="G129" s="33"/>
      <c r="H129" s="33"/>
      <c r="I129" s="101"/>
      <c r="J129" s="33"/>
      <c r="K129" s="33"/>
      <c r="L129" s="36"/>
      <c r="M129" s="187"/>
      <c r="N129" s="58"/>
      <c r="O129" s="58"/>
      <c r="P129" s="58"/>
      <c r="Q129" s="58"/>
      <c r="R129" s="58"/>
      <c r="S129" s="58"/>
      <c r="T129" s="59"/>
      <c r="AT129" s="15" t="s">
        <v>171</v>
      </c>
      <c r="AU129" s="15" t="s">
        <v>79</v>
      </c>
    </row>
    <row r="130" spans="2:65" s="11" customFormat="1">
      <c r="B130" s="188"/>
      <c r="C130" s="189"/>
      <c r="D130" s="185" t="s">
        <v>241</v>
      </c>
      <c r="E130" s="190" t="s">
        <v>1</v>
      </c>
      <c r="F130" s="191" t="s">
        <v>439</v>
      </c>
      <c r="G130" s="189"/>
      <c r="H130" s="192">
        <v>8</v>
      </c>
      <c r="I130" s="193"/>
      <c r="J130" s="189"/>
      <c r="K130" s="189"/>
      <c r="L130" s="194"/>
      <c r="M130" s="195"/>
      <c r="N130" s="196"/>
      <c r="O130" s="196"/>
      <c r="P130" s="196"/>
      <c r="Q130" s="196"/>
      <c r="R130" s="196"/>
      <c r="S130" s="196"/>
      <c r="T130" s="197"/>
      <c r="AT130" s="198" t="s">
        <v>241</v>
      </c>
      <c r="AU130" s="198" t="s">
        <v>79</v>
      </c>
      <c r="AV130" s="11" t="s">
        <v>79</v>
      </c>
      <c r="AW130" s="11" t="s">
        <v>31</v>
      </c>
      <c r="AX130" s="11" t="s">
        <v>77</v>
      </c>
      <c r="AY130" s="198" t="s">
        <v>162</v>
      </c>
    </row>
    <row r="131" spans="2:65" s="1" customFormat="1" ht="16.5" customHeight="1">
      <c r="B131" s="32"/>
      <c r="C131" s="173" t="s">
        <v>113</v>
      </c>
      <c r="D131" s="173" t="s">
        <v>164</v>
      </c>
      <c r="E131" s="174" t="s">
        <v>411</v>
      </c>
      <c r="F131" s="175" t="s">
        <v>412</v>
      </c>
      <c r="G131" s="176" t="s">
        <v>238</v>
      </c>
      <c r="H131" s="177">
        <v>0.8</v>
      </c>
      <c r="I131" s="178"/>
      <c r="J131" s="179">
        <f>ROUND(I131*H131,2)</f>
        <v>0</v>
      </c>
      <c r="K131" s="175" t="s">
        <v>168</v>
      </c>
      <c r="L131" s="36"/>
      <c r="M131" s="180" t="s">
        <v>1</v>
      </c>
      <c r="N131" s="181" t="s">
        <v>40</v>
      </c>
      <c r="O131" s="58"/>
      <c r="P131" s="182">
        <f>O131*H131</f>
        <v>0</v>
      </c>
      <c r="Q131" s="182">
        <v>2.4327899999999998</v>
      </c>
      <c r="R131" s="182">
        <f>Q131*H131</f>
        <v>1.946232</v>
      </c>
      <c r="S131" s="182">
        <v>0</v>
      </c>
      <c r="T131" s="183">
        <f>S131*H131</f>
        <v>0</v>
      </c>
      <c r="AR131" s="15" t="s">
        <v>169</v>
      </c>
      <c r="AT131" s="15" t="s">
        <v>164</v>
      </c>
      <c r="AU131" s="15" t="s">
        <v>79</v>
      </c>
      <c r="AY131" s="15" t="s">
        <v>162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5" t="s">
        <v>77</v>
      </c>
      <c r="BK131" s="184">
        <f>ROUND(I131*H131,2)</f>
        <v>0</v>
      </c>
      <c r="BL131" s="15" t="s">
        <v>169</v>
      </c>
      <c r="BM131" s="15" t="s">
        <v>440</v>
      </c>
    </row>
    <row r="132" spans="2:65" s="1" customFormat="1">
      <c r="B132" s="32"/>
      <c r="C132" s="33"/>
      <c r="D132" s="185" t="s">
        <v>171</v>
      </c>
      <c r="E132" s="33"/>
      <c r="F132" s="186" t="s">
        <v>414</v>
      </c>
      <c r="G132" s="33"/>
      <c r="H132" s="33"/>
      <c r="I132" s="101"/>
      <c r="J132" s="33"/>
      <c r="K132" s="33"/>
      <c r="L132" s="36"/>
      <c r="M132" s="187"/>
      <c r="N132" s="58"/>
      <c r="O132" s="58"/>
      <c r="P132" s="58"/>
      <c r="Q132" s="58"/>
      <c r="R132" s="58"/>
      <c r="S132" s="58"/>
      <c r="T132" s="59"/>
      <c r="AT132" s="15" t="s">
        <v>171</v>
      </c>
      <c r="AU132" s="15" t="s">
        <v>79</v>
      </c>
    </row>
    <row r="133" spans="2:65" s="11" customFormat="1">
      <c r="B133" s="188"/>
      <c r="C133" s="189"/>
      <c r="D133" s="185" t="s">
        <v>241</v>
      </c>
      <c r="E133" s="190" t="s">
        <v>1</v>
      </c>
      <c r="F133" s="191" t="s">
        <v>441</v>
      </c>
      <c r="G133" s="189"/>
      <c r="H133" s="192">
        <v>0.8</v>
      </c>
      <c r="I133" s="193"/>
      <c r="J133" s="189"/>
      <c r="K133" s="189"/>
      <c r="L133" s="194"/>
      <c r="M133" s="195"/>
      <c r="N133" s="196"/>
      <c r="O133" s="196"/>
      <c r="P133" s="196"/>
      <c r="Q133" s="196"/>
      <c r="R133" s="196"/>
      <c r="S133" s="196"/>
      <c r="T133" s="197"/>
      <c r="AT133" s="198" t="s">
        <v>241</v>
      </c>
      <c r="AU133" s="198" t="s">
        <v>79</v>
      </c>
      <c r="AV133" s="11" t="s">
        <v>79</v>
      </c>
      <c r="AW133" s="11" t="s">
        <v>31</v>
      </c>
      <c r="AX133" s="11" t="s">
        <v>77</v>
      </c>
      <c r="AY133" s="198" t="s">
        <v>162</v>
      </c>
    </row>
    <row r="134" spans="2:65" s="1" customFormat="1" ht="16.5" customHeight="1">
      <c r="B134" s="32"/>
      <c r="C134" s="173" t="s">
        <v>116</v>
      </c>
      <c r="D134" s="173" t="s">
        <v>164</v>
      </c>
      <c r="E134" s="174" t="s">
        <v>334</v>
      </c>
      <c r="F134" s="175" t="s">
        <v>335</v>
      </c>
      <c r="G134" s="176" t="s">
        <v>303</v>
      </c>
      <c r="H134" s="177">
        <v>25.696999999999999</v>
      </c>
      <c r="I134" s="178"/>
      <c r="J134" s="179">
        <f>ROUND(I134*H134,2)</f>
        <v>0</v>
      </c>
      <c r="K134" s="175" t="s">
        <v>168</v>
      </c>
      <c r="L134" s="36"/>
      <c r="M134" s="180" t="s">
        <v>1</v>
      </c>
      <c r="N134" s="181" t="s">
        <v>40</v>
      </c>
      <c r="O134" s="58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AR134" s="15" t="s">
        <v>169</v>
      </c>
      <c r="AT134" s="15" t="s">
        <v>164</v>
      </c>
      <c r="AU134" s="15" t="s">
        <v>79</v>
      </c>
      <c r="AY134" s="15" t="s">
        <v>162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5" t="s">
        <v>77</v>
      </c>
      <c r="BK134" s="184">
        <f>ROUND(I134*H134,2)</f>
        <v>0</v>
      </c>
      <c r="BL134" s="15" t="s">
        <v>169</v>
      </c>
      <c r="BM134" s="15" t="s">
        <v>442</v>
      </c>
    </row>
    <row r="135" spans="2:65" s="1" customFormat="1">
      <c r="B135" s="32"/>
      <c r="C135" s="33"/>
      <c r="D135" s="185" t="s">
        <v>171</v>
      </c>
      <c r="E135" s="33"/>
      <c r="F135" s="186" t="s">
        <v>337</v>
      </c>
      <c r="G135" s="33"/>
      <c r="H135" s="33"/>
      <c r="I135" s="101"/>
      <c r="J135" s="33"/>
      <c r="K135" s="33"/>
      <c r="L135" s="36"/>
      <c r="M135" s="233"/>
      <c r="N135" s="234"/>
      <c r="O135" s="234"/>
      <c r="P135" s="234"/>
      <c r="Q135" s="234"/>
      <c r="R135" s="234"/>
      <c r="S135" s="234"/>
      <c r="T135" s="235"/>
      <c r="AT135" s="15" t="s">
        <v>171</v>
      </c>
      <c r="AU135" s="15" t="s">
        <v>79</v>
      </c>
    </row>
    <row r="136" spans="2:65" s="1" customFormat="1" ht="6.95" customHeight="1">
      <c r="B136" s="44"/>
      <c r="C136" s="45"/>
      <c r="D136" s="45"/>
      <c r="E136" s="45"/>
      <c r="F136" s="45"/>
      <c r="G136" s="45"/>
      <c r="H136" s="45"/>
      <c r="I136" s="123"/>
      <c r="J136" s="45"/>
      <c r="K136" s="45"/>
      <c r="L136" s="36"/>
    </row>
  </sheetData>
  <sheetProtection algorithmName="SHA-512" hashValue="wLad0HGeXb2jt6zWwiT1Xp1TIe/D3pQaKqo10DtWDWwtzzXKKQxN190k90q3PDfiCajEq7hjbkzU3n4PGrbacg==" saltValue="wnU3CtBKgRpVOJtYrKtzGD0gTwsnFmmxYbdcoGaEg3zOErIabkju+dObYFboooAQ+SdkGsDdSB2Hmw5CUL/82A==" spinCount="100000" sheet="1" objects="1" scenarios="1" formatColumns="0" formatRows="0" autoFilter="0"/>
  <autoFilter ref="C83:K135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6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5" t="s">
        <v>88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133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1" t="str">
        <f>'Rekapitulace stavby'!K6</f>
        <v>Bratřejovka, km 3,190-6,271, oprava stupňů a opevnění toku</v>
      </c>
      <c r="F7" s="282"/>
      <c r="G7" s="282"/>
      <c r="H7" s="282"/>
      <c r="L7" s="18"/>
    </row>
    <row r="8" spans="2:46" s="1" customFormat="1" ht="12" customHeight="1">
      <c r="B8" s="36"/>
      <c r="D8" s="100" t="s">
        <v>134</v>
      </c>
      <c r="I8" s="101"/>
      <c r="L8" s="36"/>
    </row>
    <row r="9" spans="2:46" s="1" customFormat="1" ht="36.950000000000003" customHeight="1">
      <c r="B9" s="36"/>
      <c r="E9" s="283" t="s">
        <v>443</v>
      </c>
      <c r="F9" s="284"/>
      <c r="G9" s="284"/>
      <c r="H9" s="284"/>
      <c r="I9" s="101"/>
      <c r="L9" s="36"/>
    </row>
    <row r="10" spans="2:46" s="1" customFormat="1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7. 12. 2018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5" t="str">
        <f>'Rekapitulace stavby'!E14</f>
        <v>Vyplň údaj</v>
      </c>
      <c r="F18" s="286"/>
      <c r="G18" s="286"/>
      <c r="H18" s="286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32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33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34</v>
      </c>
      <c r="I26" s="101"/>
      <c r="L26" s="36"/>
    </row>
    <row r="27" spans="2:12" s="6" customFormat="1" ht="16.5" customHeight="1">
      <c r="B27" s="104"/>
      <c r="E27" s="287" t="s">
        <v>1</v>
      </c>
      <c r="F27" s="287"/>
      <c r="G27" s="287"/>
      <c r="H27" s="287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35</v>
      </c>
      <c r="I30" s="101"/>
      <c r="J30" s="108">
        <f>ROUND(J83,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37</v>
      </c>
      <c r="I32" s="110" t="s">
        <v>36</v>
      </c>
      <c r="J32" s="109" t="s">
        <v>38</v>
      </c>
      <c r="L32" s="36"/>
    </row>
    <row r="33" spans="2:12" s="1" customFormat="1" ht="14.45" customHeight="1">
      <c r="B33" s="36"/>
      <c r="D33" s="100" t="s">
        <v>39</v>
      </c>
      <c r="E33" s="100" t="s">
        <v>40</v>
      </c>
      <c r="F33" s="111">
        <f>ROUND((SUM(BE83:BE115)),  2)</f>
        <v>0</v>
      </c>
      <c r="I33" s="112">
        <v>0.21</v>
      </c>
      <c r="J33" s="111">
        <f>ROUND(((SUM(BE83:BE115))*I33),  2)</f>
        <v>0</v>
      </c>
      <c r="L33" s="36"/>
    </row>
    <row r="34" spans="2:12" s="1" customFormat="1" ht="14.45" customHeight="1">
      <c r="B34" s="36"/>
      <c r="E34" s="100" t="s">
        <v>41</v>
      </c>
      <c r="F34" s="111">
        <f>ROUND((SUM(BF83:BF115)),  2)</f>
        <v>0</v>
      </c>
      <c r="I34" s="112">
        <v>0.15</v>
      </c>
      <c r="J34" s="111">
        <f>ROUND(((SUM(BF83:BF115))*I34),  2)</f>
        <v>0</v>
      </c>
      <c r="L34" s="36"/>
    </row>
    <row r="35" spans="2:12" s="1" customFormat="1" ht="14.45" hidden="1" customHeight="1">
      <c r="B35" s="36"/>
      <c r="E35" s="100" t="s">
        <v>42</v>
      </c>
      <c r="F35" s="111">
        <f>ROUND((SUM(BG83:BG115)),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43</v>
      </c>
      <c r="F36" s="111">
        <f>ROUND((SUM(BH83:BH115)),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44</v>
      </c>
      <c r="F37" s="111">
        <f>ROUND((SUM(BI83:BI115)),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45</v>
      </c>
      <c r="E39" s="115"/>
      <c r="F39" s="115"/>
      <c r="G39" s="116" t="s">
        <v>46</v>
      </c>
      <c r="H39" s="117" t="s">
        <v>47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136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79" t="str">
        <f>E7</f>
        <v>Bratřejovka, km 3,190-6,271, oprava stupňů a opevnění toku</v>
      </c>
      <c r="F48" s="280"/>
      <c r="G48" s="280"/>
      <c r="H48" s="280"/>
      <c r="I48" s="101"/>
      <c r="J48" s="33"/>
      <c r="K48" s="33"/>
      <c r="L48" s="36"/>
    </row>
    <row r="49" spans="2:47" s="1" customFormat="1" ht="12" customHeight="1">
      <c r="B49" s="32"/>
      <c r="C49" s="27" t="s">
        <v>134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62" t="str">
        <f>E9</f>
        <v>04 - Úsek A</v>
      </c>
      <c r="F50" s="261"/>
      <c r="G50" s="261"/>
      <c r="H50" s="26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7. 12. 2018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Povodí Moravy, s.p.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32</v>
      </c>
      <c r="J55" s="30" t="str">
        <f>E24</f>
        <v>Agroprojekt PSO, s.r.o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137</v>
      </c>
      <c r="D57" s="128"/>
      <c r="E57" s="128"/>
      <c r="F57" s="128"/>
      <c r="G57" s="128"/>
      <c r="H57" s="128"/>
      <c r="I57" s="129"/>
      <c r="J57" s="130" t="s">
        <v>138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139</v>
      </c>
      <c r="D59" s="33"/>
      <c r="E59" s="33"/>
      <c r="F59" s="33"/>
      <c r="G59" s="33"/>
      <c r="H59" s="33"/>
      <c r="I59" s="101"/>
      <c r="J59" s="71">
        <f>J83</f>
        <v>0</v>
      </c>
      <c r="K59" s="33"/>
      <c r="L59" s="36"/>
      <c r="AU59" s="15" t="s">
        <v>140</v>
      </c>
    </row>
    <row r="60" spans="2:47" s="7" customFormat="1" ht="24.95" customHeight="1">
      <c r="B60" s="132"/>
      <c r="C60" s="133"/>
      <c r="D60" s="134" t="s">
        <v>141</v>
      </c>
      <c r="E60" s="135"/>
      <c r="F60" s="135"/>
      <c r="G60" s="135"/>
      <c r="H60" s="135"/>
      <c r="I60" s="136"/>
      <c r="J60" s="137">
        <f>J84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142</v>
      </c>
      <c r="E61" s="142"/>
      <c r="F61" s="142"/>
      <c r="G61" s="142"/>
      <c r="H61" s="142"/>
      <c r="I61" s="143"/>
      <c r="J61" s="144">
        <f>J85</f>
        <v>0</v>
      </c>
      <c r="K61" s="140"/>
      <c r="L61" s="145"/>
    </row>
    <row r="62" spans="2:47" s="8" customFormat="1" ht="14.85" customHeight="1">
      <c r="B62" s="139"/>
      <c r="C62" s="140"/>
      <c r="D62" s="141" t="s">
        <v>144</v>
      </c>
      <c r="E62" s="142"/>
      <c r="F62" s="142"/>
      <c r="G62" s="142"/>
      <c r="H62" s="142"/>
      <c r="I62" s="143"/>
      <c r="J62" s="144">
        <f>J86</f>
        <v>0</v>
      </c>
      <c r="K62" s="140"/>
      <c r="L62" s="145"/>
    </row>
    <row r="63" spans="2:47" s="8" customFormat="1" ht="19.899999999999999" customHeight="1">
      <c r="B63" s="139"/>
      <c r="C63" s="140"/>
      <c r="D63" s="141" t="s">
        <v>146</v>
      </c>
      <c r="E63" s="142"/>
      <c r="F63" s="142"/>
      <c r="G63" s="142"/>
      <c r="H63" s="142"/>
      <c r="I63" s="143"/>
      <c r="J63" s="144">
        <f>J98</f>
        <v>0</v>
      </c>
      <c r="K63" s="140"/>
      <c r="L63" s="145"/>
    </row>
    <row r="64" spans="2:47" s="1" customFormat="1" ht="21.75" customHeight="1">
      <c r="B64" s="32"/>
      <c r="C64" s="33"/>
      <c r="D64" s="33"/>
      <c r="E64" s="33"/>
      <c r="F64" s="33"/>
      <c r="G64" s="33"/>
      <c r="H64" s="33"/>
      <c r="I64" s="101"/>
      <c r="J64" s="33"/>
      <c r="K64" s="33"/>
      <c r="L64" s="36"/>
    </row>
    <row r="65" spans="2:12" s="1" customFormat="1" ht="6.95" customHeight="1">
      <c r="B65" s="44"/>
      <c r="C65" s="45"/>
      <c r="D65" s="45"/>
      <c r="E65" s="45"/>
      <c r="F65" s="45"/>
      <c r="G65" s="45"/>
      <c r="H65" s="45"/>
      <c r="I65" s="123"/>
      <c r="J65" s="45"/>
      <c r="K65" s="45"/>
      <c r="L65" s="36"/>
    </row>
    <row r="69" spans="2:12" s="1" customFormat="1" ht="6.95" customHeight="1">
      <c r="B69" s="46"/>
      <c r="C69" s="47"/>
      <c r="D69" s="47"/>
      <c r="E69" s="47"/>
      <c r="F69" s="47"/>
      <c r="G69" s="47"/>
      <c r="H69" s="47"/>
      <c r="I69" s="126"/>
      <c r="J69" s="47"/>
      <c r="K69" s="47"/>
      <c r="L69" s="36"/>
    </row>
    <row r="70" spans="2:12" s="1" customFormat="1" ht="24.95" customHeight="1">
      <c r="B70" s="32"/>
      <c r="C70" s="21" t="s">
        <v>147</v>
      </c>
      <c r="D70" s="33"/>
      <c r="E70" s="33"/>
      <c r="F70" s="33"/>
      <c r="G70" s="33"/>
      <c r="H70" s="33"/>
      <c r="I70" s="101"/>
      <c r="J70" s="33"/>
      <c r="K70" s="33"/>
      <c r="L70" s="36"/>
    </row>
    <row r="71" spans="2:12" s="1" customFormat="1" ht="6.95" customHeight="1">
      <c r="B71" s="32"/>
      <c r="C71" s="33"/>
      <c r="D71" s="33"/>
      <c r="E71" s="33"/>
      <c r="F71" s="33"/>
      <c r="G71" s="33"/>
      <c r="H71" s="33"/>
      <c r="I71" s="101"/>
      <c r="J71" s="33"/>
      <c r="K71" s="33"/>
      <c r="L71" s="36"/>
    </row>
    <row r="72" spans="2:12" s="1" customFormat="1" ht="12" customHeight="1">
      <c r="B72" s="32"/>
      <c r="C72" s="27" t="s">
        <v>16</v>
      </c>
      <c r="D72" s="33"/>
      <c r="E72" s="33"/>
      <c r="F72" s="33"/>
      <c r="G72" s="33"/>
      <c r="H72" s="33"/>
      <c r="I72" s="101"/>
      <c r="J72" s="33"/>
      <c r="K72" s="33"/>
      <c r="L72" s="36"/>
    </row>
    <row r="73" spans="2:12" s="1" customFormat="1" ht="16.5" customHeight="1">
      <c r="B73" s="32"/>
      <c r="C73" s="33"/>
      <c r="D73" s="33"/>
      <c r="E73" s="279" t="str">
        <f>E7</f>
        <v>Bratřejovka, km 3,190-6,271, oprava stupňů a opevnění toku</v>
      </c>
      <c r="F73" s="280"/>
      <c r="G73" s="280"/>
      <c r="H73" s="280"/>
      <c r="I73" s="101"/>
      <c r="J73" s="33"/>
      <c r="K73" s="33"/>
      <c r="L73" s="36"/>
    </row>
    <row r="74" spans="2:12" s="1" customFormat="1" ht="12" customHeight="1">
      <c r="B74" s="32"/>
      <c r="C74" s="27" t="s">
        <v>134</v>
      </c>
      <c r="D74" s="33"/>
      <c r="E74" s="33"/>
      <c r="F74" s="33"/>
      <c r="G74" s="33"/>
      <c r="H74" s="33"/>
      <c r="I74" s="101"/>
      <c r="J74" s="33"/>
      <c r="K74" s="33"/>
      <c r="L74" s="36"/>
    </row>
    <row r="75" spans="2:12" s="1" customFormat="1" ht="16.5" customHeight="1">
      <c r="B75" s="32"/>
      <c r="C75" s="33"/>
      <c r="D75" s="33"/>
      <c r="E75" s="262" t="str">
        <f>E9</f>
        <v>04 - Úsek A</v>
      </c>
      <c r="F75" s="261"/>
      <c r="G75" s="261"/>
      <c r="H75" s="261"/>
      <c r="I75" s="101"/>
      <c r="J75" s="33"/>
      <c r="K75" s="33"/>
      <c r="L75" s="36"/>
    </row>
    <row r="76" spans="2:12" s="1" customFormat="1" ht="6.95" customHeight="1">
      <c r="B76" s="32"/>
      <c r="C76" s="33"/>
      <c r="D76" s="33"/>
      <c r="E76" s="33"/>
      <c r="F76" s="33"/>
      <c r="G76" s="33"/>
      <c r="H76" s="33"/>
      <c r="I76" s="101"/>
      <c r="J76" s="33"/>
      <c r="K76" s="33"/>
      <c r="L76" s="36"/>
    </row>
    <row r="77" spans="2:12" s="1" customFormat="1" ht="12" customHeight="1">
      <c r="B77" s="32"/>
      <c r="C77" s="27" t="s">
        <v>20</v>
      </c>
      <c r="D77" s="33"/>
      <c r="E77" s="33"/>
      <c r="F77" s="25" t="str">
        <f>F12</f>
        <v xml:space="preserve"> </v>
      </c>
      <c r="G77" s="33"/>
      <c r="H77" s="33"/>
      <c r="I77" s="102" t="s">
        <v>22</v>
      </c>
      <c r="J77" s="53" t="str">
        <f>IF(J12="","",J12)</f>
        <v>7. 12. 2018</v>
      </c>
      <c r="K77" s="33"/>
      <c r="L77" s="36"/>
    </row>
    <row r="78" spans="2:12" s="1" customFormat="1" ht="6.95" customHeight="1">
      <c r="B78" s="32"/>
      <c r="C78" s="33"/>
      <c r="D78" s="33"/>
      <c r="E78" s="33"/>
      <c r="F78" s="33"/>
      <c r="G78" s="33"/>
      <c r="H78" s="33"/>
      <c r="I78" s="101"/>
      <c r="J78" s="33"/>
      <c r="K78" s="33"/>
      <c r="L78" s="36"/>
    </row>
    <row r="79" spans="2:12" s="1" customFormat="1" ht="13.7" customHeight="1">
      <c r="B79" s="32"/>
      <c r="C79" s="27" t="s">
        <v>24</v>
      </c>
      <c r="D79" s="33"/>
      <c r="E79" s="33"/>
      <c r="F79" s="25" t="str">
        <f>E15</f>
        <v>Povodí Moravy, s.p.</v>
      </c>
      <c r="G79" s="33"/>
      <c r="H79" s="33"/>
      <c r="I79" s="102" t="s">
        <v>30</v>
      </c>
      <c r="J79" s="30" t="str">
        <f>E21</f>
        <v xml:space="preserve"> </v>
      </c>
      <c r="K79" s="33"/>
      <c r="L79" s="36"/>
    </row>
    <row r="80" spans="2:12" s="1" customFormat="1" ht="13.7" customHeight="1">
      <c r="B80" s="32"/>
      <c r="C80" s="27" t="s">
        <v>28</v>
      </c>
      <c r="D80" s="33"/>
      <c r="E80" s="33"/>
      <c r="F80" s="25" t="str">
        <f>IF(E18="","",E18)</f>
        <v>Vyplň údaj</v>
      </c>
      <c r="G80" s="33"/>
      <c r="H80" s="33"/>
      <c r="I80" s="102" t="s">
        <v>32</v>
      </c>
      <c r="J80" s="30" t="str">
        <f>E24</f>
        <v>Agroprojekt PSO, s.r.o</v>
      </c>
      <c r="K80" s="33"/>
      <c r="L80" s="36"/>
    </row>
    <row r="81" spans="2:65" s="1" customFormat="1" ht="10.35" customHeight="1">
      <c r="B81" s="32"/>
      <c r="C81" s="33"/>
      <c r="D81" s="33"/>
      <c r="E81" s="33"/>
      <c r="F81" s="33"/>
      <c r="G81" s="33"/>
      <c r="H81" s="33"/>
      <c r="I81" s="101"/>
      <c r="J81" s="33"/>
      <c r="K81" s="33"/>
      <c r="L81" s="36"/>
    </row>
    <row r="82" spans="2:65" s="9" customFormat="1" ht="29.25" customHeight="1">
      <c r="B82" s="146"/>
      <c r="C82" s="147" t="s">
        <v>148</v>
      </c>
      <c r="D82" s="148" t="s">
        <v>54</v>
      </c>
      <c r="E82" s="148" t="s">
        <v>50</v>
      </c>
      <c r="F82" s="148" t="s">
        <v>51</v>
      </c>
      <c r="G82" s="148" t="s">
        <v>149</v>
      </c>
      <c r="H82" s="148" t="s">
        <v>150</v>
      </c>
      <c r="I82" s="149" t="s">
        <v>151</v>
      </c>
      <c r="J82" s="150" t="s">
        <v>138</v>
      </c>
      <c r="K82" s="151" t="s">
        <v>152</v>
      </c>
      <c r="L82" s="152"/>
      <c r="M82" s="62" t="s">
        <v>1</v>
      </c>
      <c r="N82" s="63" t="s">
        <v>39</v>
      </c>
      <c r="O82" s="63" t="s">
        <v>153</v>
      </c>
      <c r="P82" s="63" t="s">
        <v>154</v>
      </c>
      <c r="Q82" s="63" t="s">
        <v>155</v>
      </c>
      <c r="R82" s="63" t="s">
        <v>156</v>
      </c>
      <c r="S82" s="63" t="s">
        <v>157</v>
      </c>
      <c r="T82" s="64" t="s">
        <v>158</v>
      </c>
    </row>
    <row r="83" spans="2:65" s="1" customFormat="1" ht="22.9" customHeight="1">
      <c r="B83" s="32"/>
      <c r="C83" s="69" t="s">
        <v>159</v>
      </c>
      <c r="D83" s="33"/>
      <c r="E83" s="33"/>
      <c r="F83" s="33"/>
      <c r="G83" s="33"/>
      <c r="H83" s="33"/>
      <c r="I83" s="101"/>
      <c r="J83" s="153">
        <f>BK83</f>
        <v>0</v>
      </c>
      <c r="K83" s="33"/>
      <c r="L83" s="36"/>
      <c r="M83" s="65"/>
      <c r="N83" s="66"/>
      <c r="O83" s="66"/>
      <c r="P83" s="154">
        <f>P84</f>
        <v>0</v>
      </c>
      <c r="Q83" s="66"/>
      <c r="R83" s="154">
        <f>R84</f>
        <v>306.88553999999999</v>
      </c>
      <c r="S83" s="66"/>
      <c r="T83" s="155">
        <f>T84</f>
        <v>0</v>
      </c>
      <c r="AT83" s="15" t="s">
        <v>68</v>
      </c>
      <c r="AU83" s="15" t="s">
        <v>140</v>
      </c>
      <c r="BK83" s="156">
        <f>BK84</f>
        <v>0</v>
      </c>
    </row>
    <row r="84" spans="2:65" s="10" customFormat="1" ht="25.9" customHeight="1">
      <c r="B84" s="157"/>
      <c r="C84" s="158"/>
      <c r="D84" s="159" t="s">
        <v>68</v>
      </c>
      <c r="E84" s="160" t="s">
        <v>160</v>
      </c>
      <c r="F84" s="160" t="s">
        <v>161</v>
      </c>
      <c r="G84" s="158"/>
      <c r="H84" s="158"/>
      <c r="I84" s="161"/>
      <c r="J84" s="162">
        <f>BK84</f>
        <v>0</v>
      </c>
      <c r="K84" s="158"/>
      <c r="L84" s="163"/>
      <c r="M84" s="164"/>
      <c r="N84" s="165"/>
      <c r="O84" s="165"/>
      <c r="P84" s="166">
        <f>P85+P98</f>
        <v>0</v>
      </c>
      <c r="Q84" s="165"/>
      <c r="R84" s="166">
        <f>R85+R98</f>
        <v>306.88553999999999</v>
      </c>
      <c r="S84" s="165"/>
      <c r="T84" s="167">
        <f>T85+T98</f>
        <v>0</v>
      </c>
      <c r="AR84" s="168" t="s">
        <v>77</v>
      </c>
      <c r="AT84" s="169" t="s">
        <v>68</v>
      </c>
      <c r="AU84" s="169" t="s">
        <v>69</v>
      </c>
      <c r="AY84" s="168" t="s">
        <v>162</v>
      </c>
      <c r="BK84" s="170">
        <f>BK85+BK98</f>
        <v>0</v>
      </c>
    </row>
    <row r="85" spans="2:65" s="10" customFormat="1" ht="22.9" customHeight="1">
      <c r="B85" s="157"/>
      <c r="C85" s="158"/>
      <c r="D85" s="159" t="s">
        <v>68</v>
      </c>
      <c r="E85" s="171" t="s">
        <v>77</v>
      </c>
      <c r="F85" s="171" t="s">
        <v>163</v>
      </c>
      <c r="G85" s="158"/>
      <c r="H85" s="158"/>
      <c r="I85" s="161"/>
      <c r="J85" s="172">
        <f>BK85</f>
        <v>0</v>
      </c>
      <c r="K85" s="158"/>
      <c r="L85" s="163"/>
      <c r="M85" s="164"/>
      <c r="N85" s="165"/>
      <c r="O85" s="165"/>
      <c r="P85" s="166">
        <f>P86</f>
        <v>0</v>
      </c>
      <c r="Q85" s="165"/>
      <c r="R85" s="166">
        <f>R86</f>
        <v>42.395399999999995</v>
      </c>
      <c r="S85" s="165"/>
      <c r="T85" s="167">
        <f>T86</f>
        <v>0</v>
      </c>
      <c r="AR85" s="168" t="s">
        <v>77</v>
      </c>
      <c r="AT85" s="169" t="s">
        <v>68</v>
      </c>
      <c r="AU85" s="169" t="s">
        <v>77</v>
      </c>
      <c r="AY85" s="168" t="s">
        <v>162</v>
      </c>
      <c r="BK85" s="170">
        <f>BK86</f>
        <v>0</v>
      </c>
    </row>
    <row r="86" spans="2:65" s="10" customFormat="1" ht="20.85" customHeight="1">
      <c r="B86" s="157"/>
      <c r="C86" s="158"/>
      <c r="D86" s="159" t="s">
        <v>68</v>
      </c>
      <c r="E86" s="171" t="s">
        <v>177</v>
      </c>
      <c r="F86" s="171" t="s">
        <v>253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SUM(P87:P97)</f>
        <v>0</v>
      </c>
      <c r="Q86" s="165"/>
      <c r="R86" s="166">
        <f>SUM(R87:R97)</f>
        <v>42.395399999999995</v>
      </c>
      <c r="S86" s="165"/>
      <c r="T86" s="167">
        <f>SUM(T87:T97)</f>
        <v>0</v>
      </c>
      <c r="AR86" s="168" t="s">
        <v>77</v>
      </c>
      <c r="AT86" s="169" t="s">
        <v>68</v>
      </c>
      <c r="AU86" s="169" t="s">
        <v>79</v>
      </c>
      <c r="AY86" s="168" t="s">
        <v>162</v>
      </c>
      <c r="BK86" s="170">
        <f>SUM(BK87:BK97)</f>
        <v>0</v>
      </c>
    </row>
    <row r="87" spans="2:65" s="1" customFormat="1" ht="16.5" customHeight="1">
      <c r="B87" s="32"/>
      <c r="C87" s="173" t="s">
        <v>77</v>
      </c>
      <c r="D87" s="173" t="s">
        <v>164</v>
      </c>
      <c r="E87" s="174" t="s">
        <v>259</v>
      </c>
      <c r="F87" s="175" t="s">
        <v>260</v>
      </c>
      <c r="G87" s="176" t="s">
        <v>167</v>
      </c>
      <c r="H87" s="177">
        <v>30</v>
      </c>
      <c r="I87" s="178"/>
      <c r="J87" s="179">
        <f>ROUND(I87*H87,2)</f>
        <v>0</v>
      </c>
      <c r="K87" s="175" t="s">
        <v>168</v>
      </c>
      <c r="L87" s="36"/>
      <c r="M87" s="180" t="s">
        <v>1</v>
      </c>
      <c r="N87" s="181" t="s">
        <v>40</v>
      </c>
      <c r="O87" s="58"/>
      <c r="P87" s="182">
        <f>O87*H87</f>
        <v>0</v>
      </c>
      <c r="Q87" s="182">
        <v>1.1152599999999999</v>
      </c>
      <c r="R87" s="182">
        <f>Q87*H87</f>
        <v>33.457799999999999</v>
      </c>
      <c r="S87" s="182">
        <v>0</v>
      </c>
      <c r="T87" s="183">
        <f>S87*H87</f>
        <v>0</v>
      </c>
      <c r="AR87" s="15" t="s">
        <v>169</v>
      </c>
      <c r="AT87" s="15" t="s">
        <v>164</v>
      </c>
      <c r="AU87" s="15" t="s">
        <v>177</v>
      </c>
      <c r="AY87" s="15" t="s">
        <v>162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5" t="s">
        <v>77</v>
      </c>
      <c r="BK87" s="184">
        <f>ROUND(I87*H87,2)</f>
        <v>0</v>
      </c>
      <c r="BL87" s="15" t="s">
        <v>169</v>
      </c>
      <c r="BM87" s="15" t="s">
        <v>444</v>
      </c>
    </row>
    <row r="88" spans="2:65" s="1" customFormat="1" ht="19.5">
      <c r="B88" s="32"/>
      <c r="C88" s="33"/>
      <c r="D88" s="185" t="s">
        <v>171</v>
      </c>
      <c r="E88" s="33"/>
      <c r="F88" s="186" t="s">
        <v>262</v>
      </c>
      <c r="G88" s="33"/>
      <c r="H88" s="33"/>
      <c r="I88" s="101"/>
      <c r="J88" s="33"/>
      <c r="K88" s="33"/>
      <c r="L88" s="36"/>
      <c r="M88" s="187"/>
      <c r="N88" s="58"/>
      <c r="O88" s="58"/>
      <c r="P88" s="58"/>
      <c r="Q88" s="58"/>
      <c r="R88" s="58"/>
      <c r="S88" s="58"/>
      <c r="T88" s="59"/>
      <c r="AT88" s="15" t="s">
        <v>171</v>
      </c>
      <c r="AU88" s="15" t="s">
        <v>177</v>
      </c>
    </row>
    <row r="89" spans="2:65" s="11" customFormat="1">
      <c r="B89" s="188"/>
      <c r="C89" s="189"/>
      <c r="D89" s="185" t="s">
        <v>241</v>
      </c>
      <c r="E89" s="190" t="s">
        <v>1</v>
      </c>
      <c r="F89" s="191" t="s">
        <v>445</v>
      </c>
      <c r="G89" s="189"/>
      <c r="H89" s="192">
        <v>30</v>
      </c>
      <c r="I89" s="193"/>
      <c r="J89" s="189"/>
      <c r="K89" s="189"/>
      <c r="L89" s="194"/>
      <c r="M89" s="195"/>
      <c r="N89" s="196"/>
      <c r="O89" s="196"/>
      <c r="P89" s="196"/>
      <c r="Q89" s="196"/>
      <c r="R89" s="196"/>
      <c r="S89" s="196"/>
      <c r="T89" s="197"/>
      <c r="AT89" s="198" t="s">
        <v>241</v>
      </c>
      <c r="AU89" s="198" t="s">
        <v>177</v>
      </c>
      <c r="AV89" s="11" t="s">
        <v>79</v>
      </c>
      <c r="AW89" s="11" t="s">
        <v>31</v>
      </c>
      <c r="AX89" s="11" t="s">
        <v>77</v>
      </c>
      <c r="AY89" s="198" t="s">
        <v>162</v>
      </c>
    </row>
    <row r="90" spans="2:65" s="1" customFormat="1" ht="16.5" customHeight="1">
      <c r="B90" s="32"/>
      <c r="C90" s="173" t="s">
        <v>79</v>
      </c>
      <c r="D90" s="173" t="s">
        <v>164</v>
      </c>
      <c r="E90" s="174" t="s">
        <v>265</v>
      </c>
      <c r="F90" s="175" t="s">
        <v>266</v>
      </c>
      <c r="G90" s="176" t="s">
        <v>167</v>
      </c>
      <c r="H90" s="177">
        <v>224</v>
      </c>
      <c r="I90" s="178"/>
      <c r="J90" s="179">
        <f>ROUND(I90*H90,2)</f>
        <v>0</v>
      </c>
      <c r="K90" s="175" t="s">
        <v>267</v>
      </c>
      <c r="L90" s="36"/>
      <c r="M90" s="180" t="s">
        <v>1</v>
      </c>
      <c r="N90" s="181" t="s">
        <v>40</v>
      </c>
      <c r="O90" s="58"/>
      <c r="P90" s="182">
        <f>O90*H90</f>
        <v>0</v>
      </c>
      <c r="Q90" s="182">
        <v>3.9899999999999998E-2</v>
      </c>
      <c r="R90" s="182">
        <f>Q90*H90</f>
        <v>8.9375999999999998</v>
      </c>
      <c r="S90" s="182">
        <v>0</v>
      </c>
      <c r="T90" s="183">
        <f>S90*H90</f>
        <v>0</v>
      </c>
      <c r="AR90" s="15" t="s">
        <v>169</v>
      </c>
      <c r="AT90" s="15" t="s">
        <v>164</v>
      </c>
      <c r="AU90" s="15" t="s">
        <v>177</v>
      </c>
      <c r="AY90" s="15" t="s">
        <v>162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5" t="s">
        <v>77</v>
      </c>
      <c r="BK90" s="184">
        <f>ROUND(I90*H90,2)</f>
        <v>0</v>
      </c>
      <c r="BL90" s="15" t="s">
        <v>169</v>
      </c>
      <c r="BM90" s="15" t="s">
        <v>446</v>
      </c>
    </row>
    <row r="91" spans="2:65" s="1" customFormat="1" ht="19.5">
      <c r="B91" s="32"/>
      <c r="C91" s="33"/>
      <c r="D91" s="185" t="s">
        <v>171</v>
      </c>
      <c r="E91" s="33"/>
      <c r="F91" s="186" t="s">
        <v>269</v>
      </c>
      <c r="G91" s="33"/>
      <c r="H91" s="33"/>
      <c r="I91" s="101"/>
      <c r="J91" s="33"/>
      <c r="K91" s="33"/>
      <c r="L91" s="36"/>
      <c r="M91" s="187"/>
      <c r="N91" s="58"/>
      <c r="O91" s="58"/>
      <c r="P91" s="58"/>
      <c r="Q91" s="58"/>
      <c r="R91" s="58"/>
      <c r="S91" s="58"/>
      <c r="T91" s="59"/>
      <c r="AT91" s="15" t="s">
        <v>171</v>
      </c>
      <c r="AU91" s="15" t="s">
        <v>177</v>
      </c>
    </row>
    <row r="92" spans="2:65" s="11" customFormat="1">
      <c r="B92" s="188"/>
      <c r="C92" s="189"/>
      <c r="D92" s="185" t="s">
        <v>241</v>
      </c>
      <c r="E92" s="190" t="s">
        <v>1</v>
      </c>
      <c r="F92" s="191" t="s">
        <v>447</v>
      </c>
      <c r="G92" s="189"/>
      <c r="H92" s="192">
        <v>224</v>
      </c>
      <c r="I92" s="193"/>
      <c r="J92" s="189"/>
      <c r="K92" s="189"/>
      <c r="L92" s="194"/>
      <c r="M92" s="195"/>
      <c r="N92" s="196"/>
      <c r="O92" s="196"/>
      <c r="P92" s="196"/>
      <c r="Q92" s="196"/>
      <c r="R92" s="196"/>
      <c r="S92" s="196"/>
      <c r="T92" s="197"/>
      <c r="AT92" s="198" t="s">
        <v>241</v>
      </c>
      <c r="AU92" s="198" t="s">
        <v>177</v>
      </c>
      <c r="AV92" s="11" t="s">
        <v>79</v>
      </c>
      <c r="AW92" s="11" t="s">
        <v>31</v>
      </c>
      <c r="AX92" s="11" t="s">
        <v>77</v>
      </c>
      <c r="AY92" s="198" t="s">
        <v>162</v>
      </c>
    </row>
    <row r="93" spans="2:65" s="1" customFormat="1" ht="16.5" customHeight="1">
      <c r="B93" s="32"/>
      <c r="C93" s="173" t="s">
        <v>177</v>
      </c>
      <c r="D93" s="173" t="s">
        <v>164</v>
      </c>
      <c r="E93" s="174" t="s">
        <v>273</v>
      </c>
      <c r="F93" s="175" t="s">
        <v>274</v>
      </c>
      <c r="G93" s="176" t="s">
        <v>167</v>
      </c>
      <c r="H93" s="177">
        <v>322</v>
      </c>
      <c r="I93" s="178"/>
      <c r="J93" s="179">
        <f>ROUND(I93*H93,2)</f>
        <v>0</v>
      </c>
      <c r="K93" s="175" t="s">
        <v>168</v>
      </c>
      <c r="L93" s="36"/>
      <c r="M93" s="180" t="s">
        <v>1</v>
      </c>
      <c r="N93" s="181" t="s">
        <v>40</v>
      </c>
      <c r="O93" s="58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AR93" s="15" t="s">
        <v>169</v>
      </c>
      <c r="AT93" s="15" t="s">
        <v>164</v>
      </c>
      <c r="AU93" s="15" t="s">
        <v>177</v>
      </c>
      <c r="AY93" s="15" t="s">
        <v>162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5" t="s">
        <v>77</v>
      </c>
      <c r="BK93" s="184">
        <f>ROUND(I93*H93,2)</f>
        <v>0</v>
      </c>
      <c r="BL93" s="15" t="s">
        <v>169</v>
      </c>
      <c r="BM93" s="15" t="s">
        <v>448</v>
      </c>
    </row>
    <row r="94" spans="2:65" s="1" customFormat="1">
      <c r="B94" s="32"/>
      <c r="C94" s="33"/>
      <c r="D94" s="185" t="s">
        <v>171</v>
      </c>
      <c r="E94" s="33"/>
      <c r="F94" s="186" t="s">
        <v>276</v>
      </c>
      <c r="G94" s="33"/>
      <c r="H94" s="33"/>
      <c r="I94" s="101"/>
      <c r="J94" s="33"/>
      <c r="K94" s="33"/>
      <c r="L94" s="36"/>
      <c r="M94" s="187"/>
      <c r="N94" s="58"/>
      <c r="O94" s="58"/>
      <c r="P94" s="58"/>
      <c r="Q94" s="58"/>
      <c r="R94" s="58"/>
      <c r="S94" s="58"/>
      <c r="T94" s="59"/>
      <c r="AT94" s="15" t="s">
        <v>171</v>
      </c>
      <c r="AU94" s="15" t="s">
        <v>177</v>
      </c>
    </row>
    <row r="95" spans="2:65" s="11" customFormat="1">
      <c r="B95" s="188"/>
      <c r="C95" s="189"/>
      <c r="D95" s="185" t="s">
        <v>241</v>
      </c>
      <c r="E95" s="190" t="s">
        <v>1</v>
      </c>
      <c r="F95" s="191" t="s">
        <v>449</v>
      </c>
      <c r="G95" s="189"/>
      <c r="H95" s="192">
        <v>42</v>
      </c>
      <c r="I95" s="193"/>
      <c r="J95" s="189"/>
      <c r="K95" s="189"/>
      <c r="L95" s="194"/>
      <c r="M95" s="195"/>
      <c r="N95" s="196"/>
      <c r="O95" s="196"/>
      <c r="P95" s="196"/>
      <c r="Q95" s="196"/>
      <c r="R95" s="196"/>
      <c r="S95" s="196"/>
      <c r="T95" s="197"/>
      <c r="AT95" s="198" t="s">
        <v>241</v>
      </c>
      <c r="AU95" s="198" t="s">
        <v>177</v>
      </c>
      <c r="AV95" s="11" t="s">
        <v>79</v>
      </c>
      <c r="AW95" s="11" t="s">
        <v>31</v>
      </c>
      <c r="AX95" s="11" t="s">
        <v>69</v>
      </c>
      <c r="AY95" s="198" t="s">
        <v>162</v>
      </c>
    </row>
    <row r="96" spans="2:65" s="11" customFormat="1">
      <c r="B96" s="188"/>
      <c r="C96" s="189"/>
      <c r="D96" s="185" t="s">
        <v>241</v>
      </c>
      <c r="E96" s="190" t="s">
        <v>1</v>
      </c>
      <c r="F96" s="191" t="s">
        <v>450</v>
      </c>
      <c r="G96" s="189"/>
      <c r="H96" s="192">
        <v>280</v>
      </c>
      <c r="I96" s="193"/>
      <c r="J96" s="189"/>
      <c r="K96" s="189"/>
      <c r="L96" s="194"/>
      <c r="M96" s="195"/>
      <c r="N96" s="196"/>
      <c r="O96" s="196"/>
      <c r="P96" s="196"/>
      <c r="Q96" s="196"/>
      <c r="R96" s="196"/>
      <c r="S96" s="196"/>
      <c r="T96" s="197"/>
      <c r="AT96" s="198" t="s">
        <v>241</v>
      </c>
      <c r="AU96" s="198" t="s">
        <v>177</v>
      </c>
      <c r="AV96" s="11" t="s">
        <v>79</v>
      </c>
      <c r="AW96" s="11" t="s">
        <v>31</v>
      </c>
      <c r="AX96" s="11" t="s">
        <v>69</v>
      </c>
      <c r="AY96" s="198" t="s">
        <v>162</v>
      </c>
    </row>
    <row r="97" spans="2:65" s="12" customFormat="1">
      <c r="B97" s="209"/>
      <c r="C97" s="210"/>
      <c r="D97" s="185" t="s">
        <v>241</v>
      </c>
      <c r="E97" s="211" t="s">
        <v>1</v>
      </c>
      <c r="F97" s="212" t="s">
        <v>272</v>
      </c>
      <c r="G97" s="210"/>
      <c r="H97" s="213">
        <v>322</v>
      </c>
      <c r="I97" s="214"/>
      <c r="J97" s="210"/>
      <c r="K97" s="210"/>
      <c r="L97" s="215"/>
      <c r="M97" s="216"/>
      <c r="N97" s="217"/>
      <c r="O97" s="217"/>
      <c r="P97" s="217"/>
      <c r="Q97" s="217"/>
      <c r="R97" s="217"/>
      <c r="S97" s="217"/>
      <c r="T97" s="218"/>
      <c r="AT97" s="219" t="s">
        <v>241</v>
      </c>
      <c r="AU97" s="219" t="s">
        <v>177</v>
      </c>
      <c r="AV97" s="12" t="s">
        <v>169</v>
      </c>
      <c r="AW97" s="12" t="s">
        <v>31</v>
      </c>
      <c r="AX97" s="12" t="s">
        <v>77</v>
      </c>
      <c r="AY97" s="219" t="s">
        <v>162</v>
      </c>
    </row>
    <row r="98" spans="2:65" s="10" customFormat="1" ht="22.9" customHeight="1">
      <c r="B98" s="157"/>
      <c r="C98" s="158"/>
      <c r="D98" s="159" t="s">
        <v>68</v>
      </c>
      <c r="E98" s="171" t="s">
        <v>169</v>
      </c>
      <c r="F98" s="171" t="s">
        <v>320</v>
      </c>
      <c r="G98" s="158"/>
      <c r="H98" s="158"/>
      <c r="I98" s="161"/>
      <c r="J98" s="172">
        <f>BK98</f>
        <v>0</v>
      </c>
      <c r="K98" s="158"/>
      <c r="L98" s="163"/>
      <c r="M98" s="164"/>
      <c r="N98" s="165"/>
      <c r="O98" s="165"/>
      <c r="P98" s="166">
        <f>SUM(P99:P115)</f>
        <v>0</v>
      </c>
      <c r="Q98" s="165"/>
      <c r="R98" s="166">
        <f>SUM(R99:R115)</f>
        <v>264.49014</v>
      </c>
      <c r="S98" s="165"/>
      <c r="T98" s="167">
        <f>SUM(T99:T115)</f>
        <v>0</v>
      </c>
      <c r="AR98" s="168" t="s">
        <v>77</v>
      </c>
      <c r="AT98" s="169" t="s">
        <v>68</v>
      </c>
      <c r="AU98" s="169" t="s">
        <v>77</v>
      </c>
      <c r="AY98" s="168" t="s">
        <v>162</v>
      </c>
      <c r="BK98" s="170">
        <f>SUM(BK99:BK115)</f>
        <v>0</v>
      </c>
    </row>
    <row r="99" spans="2:65" s="1" customFormat="1" ht="16.5" customHeight="1">
      <c r="B99" s="32"/>
      <c r="C99" s="173" t="s">
        <v>169</v>
      </c>
      <c r="D99" s="173" t="s">
        <v>164</v>
      </c>
      <c r="E99" s="174" t="s">
        <v>451</v>
      </c>
      <c r="F99" s="175" t="s">
        <v>452</v>
      </c>
      <c r="G99" s="176" t="s">
        <v>238</v>
      </c>
      <c r="H99" s="177">
        <v>66.5</v>
      </c>
      <c r="I99" s="178"/>
      <c r="J99" s="179">
        <f>ROUND(I99*H99,2)</f>
        <v>0</v>
      </c>
      <c r="K99" s="175" t="s">
        <v>168</v>
      </c>
      <c r="L99" s="36"/>
      <c r="M99" s="180" t="s">
        <v>1</v>
      </c>
      <c r="N99" s="181" t="s">
        <v>40</v>
      </c>
      <c r="O99" s="58"/>
      <c r="P99" s="182">
        <f>O99*H99</f>
        <v>0</v>
      </c>
      <c r="Q99" s="182">
        <v>1.9967999999999999</v>
      </c>
      <c r="R99" s="182">
        <f>Q99*H99</f>
        <v>132.78719999999998</v>
      </c>
      <c r="S99" s="182">
        <v>0</v>
      </c>
      <c r="T99" s="183">
        <f>S99*H99</f>
        <v>0</v>
      </c>
      <c r="AR99" s="15" t="s">
        <v>169</v>
      </c>
      <c r="AT99" s="15" t="s">
        <v>164</v>
      </c>
      <c r="AU99" s="15" t="s">
        <v>79</v>
      </c>
      <c r="AY99" s="15" t="s">
        <v>162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5" t="s">
        <v>77</v>
      </c>
      <c r="BK99" s="184">
        <f>ROUND(I99*H99,2)</f>
        <v>0</v>
      </c>
      <c r="BL99" s="15" t="s">
        <v>169</v>
      </c>
      <c r="BM99" s="15" t="s">
        <v>453</v>
      </c>
    </row>
    <row r="100" spans="2:65" s="1" customFormat="1">
      <c r="B100" s="32"/>
      <c r="C100" s="33"/>
      <c r="D100" s="185" t="s">
        <v>171</v>
      </c>
      <c r="E100" s="33"/>
      <c r="F100" s="186" t="s">
        <v>454</v>
      </c>
      <c r="G100" s="33"/>
      <c r="H100" s="33"/>
      <c r="I100" s="101"/>
      <c r="J100" s="33"/>
      <c r="K100" s="33"/>
      <c r="L100" s="36"/>
      <c r="M100" s="187"/>
      <c r="N100" s="58"/>
      <c r="O100" s="58"/>
      <c r="P100" s="58"/>
      <c r="Q100" s="58"/>
      <c r="R100" s="58"/>
      <c r="S100" s="58"/>
      <c r="T100" s="59"/>
      <c r="AT100" s="15" t="s">
        <v>171</v>
      </c>
      <c r="AU100" s="15" t="s">
        <v>79</v>
      </c>
    </row>
    <row r="101" spans="2:65" s="11" customFormat="1">
      <c r="B101" s="188"/>
      <c r="C101" s="189"/>
      <c r="D101" s="185" t="s">
        <v>241</v>
      </c>
      <c r="E101" s="190" t="s">
        <v>1</v>
      </c>
      <c r="F101" s="191" t="s">
        <v>455</v>
      </c>
      <c r="G101" s="189"/>
      <c r="H101" s="192">
        <v>28</v>
      </c>
      <c r="I101" s="193"/>
      <c r="J101" s="189"/>
      <c r="K101" s="189"/>
      <c r="L101" s="194"/>
      <c r="M101" s="195"/>
      <c r="N101" s="196"/>
      <c r="O101" s="196"/>
      <c r="P101" s="196"/>
      <c r="Q101" s="196"/>
      <c r="R101" s="196"/>
      <c r="S101" s="196"/>
      <c r="T101" s="197"/>
      <c r="AT101" s="198" t="s">
        <v>241</v>
      </c>
      <c r="AU101" s="198" t="s">
        <v>79</v>
      </c>
      <c r="AV101" s="11" t="s">
        <v>79</v>
      </c>
      <c r="AW101" s="11" t="s">
        <v>31</v>
      </c>
      <c r="AX101" s="11" t="s">
        <v>69</v>
      </c>
      <c r="AY101" s="198" t="s">
        <v>162</v>
      </c>
    </row>
    <row r="102" spans="2:65" s="11" customFormat="1">
      <c r="B102" s="188"/>
      <c r="C102" s="189"/>
      <c r="D102" s="185" t="s">
        <v>241</v>
      </c>
      <c r="E102" s="190" t="s">
        <v>1</v>
      </c>
      <c r="F102" s="191" t="s">
        <v>456</v>
      </c>
      <c r="G102" s="189"/>
      <c r="H102" s="192">
        <v>16</v>
      </c>
      <c r="I102" s="193"/>
      <c r="J102" s="189"/>
      <c r="K102" s="189"/>
      <c r="L102" s="194"/>
      <c r="M102" s="195"/>
      <c r="N102" s="196"/>
      <c r="O102" s="196"/>
      <c r="P102" s="196"/>
      <c r="Q102" s="196"/>
      <c r="R102" s="196"/>
      <c r="S102" s="196"/>
      <c r="T102" s="197"/>
      <c r="AT102" s="198" t="s">
        <v>241</v>
      </c>
      <c r="AU102" s="198" t="s">
        <v>79</v>
      </c>
      <c r="AV102" s="11" t="s">
        <v>79</v>
      </c>
      <c r="AW102" s="11" t="s">
        <v>31</v>
      </c>
      <c r="AX102" s="11" t="s">
        <v>69</v>
      </c>
      <c r="AY102" s="198" t="s">
        <v>162</v>
      </c>
    </row>
    <row r="103" spans="2:65" s="11" customFormat="1">
      <c r="B103" s="188"/>
      <c r="C103" s="189"/>
      <c r="D103" s="185" t="s">
        <v>241</v>
      </c>
      <c r="E103" s="190" t="s">
        <v>1</v>
      </c>
      <c r="F103" s="191" t="s">
        <v>457</v>
      </c>
      <c r="G103" s="189"/>
      <c r="H103" s="192">
        <v>12.5</v>
      </c>
      <c r="I103" s="193"/>
      <c r="J103" s="189"/>
      <c r="K103" s="189"/>
      <c r="L103" s="194"/>
      <c r="M103" s="195"/>
      <c r="N103" s="196"/>
      <c r="O103" s="196"/>
      <c r="P103" s="196"/>
      <c r="Q103" s="196"/>
      <c r="R103" s="196"/>
      <c r="S103" s="196"/>
      <c r="T103" s="197"/>
      <c r="AT103" s="198" t="s">
        <v>241</v>
      </c>
      <c r="AU103" s="198" t="s">
        <v>79</v>
      </c>
      <c r="AV103" s="11" t="s">
        <v>79</v>
      </c>
      <c r="AW103" s="11" t="s">
        <v>31</v>
      </c>
      <c r="AX103" s="11" t="s">
        <v>69</v>
      </c>
      <c r="AY103" s="198" t="s">
        <v>162</v>
      </c>
    </row>
    <row r="104" spans="2:65" s="11" customFormat="1">
      <c r="B104" s="188"/>
      <c r="C104" s="189"/>
      <c r="D104" s="185" t="s">
        <v>241</v>
      </c>
      <c r="E104" s="190" t="s">
        <v>1</v>
      </c>
      <c r="F104" s="191" t="s">
        <v>458</v>
      </c>
      <c r="G104" s="189"/>
      <c r="H104" s="192">
        <v>10</v>
      </c>
      <c r="I104" s="193"/>
      <c r="J104" s="189"/>
      <c r="K104" s="189"/>
      <c r="L104" s="194"/>
      <c r="M104" s="195"/>
      <c r="N104" s="196"/>
      <c r="O104" s="196"/>
      <c r="P104" s="196"/>
      <c r="Q104" s="196"/>
      <c r="R104" s="196"/>
      <c r="S104" s="196"/>
      <c r="T104" s="197"/>
      <c r="AT104" s="198" t="s">
        <v>241</v>
      </c>
      <c r="AU104" s="198" t="s">
        <v>79</v>
      </c>
      <c r="AV104" s="11" t="s">
        <v>79</v>
      </c>
      <c r="AW104" s="11" t="s">
        <v>31</v>
      </c>
      <c r="AX104" s="11" t="s">
        <v>69</v>
      </c>
      <c r="AY104" s="198" t="s">
        <v>162</v>
      </c>
    </row>
    <row r="105" spans="2:65" s="12" customFormat="1">
      <c r="B105" s="209"/>
      <c r="C105" s="210"/>
      <c r="D105" s="185" t="s">
        <v>241</v>
      </c>
      <c r="E105" s="211" t="s">
        <v>1</v>
      </c>
      <c r="F105" s="212" t="s">
        <v>272</v>
      </c>
      <c r="G105" s="210"/>
      <c r="H105" s="213">
        <v>66.5</v>
      </c>
      <c r="I105" s="214"/>
      <c r="J105" s="210"/>
      <c r="K105" s="210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241</v>
      </c>
      <c r="AU105" s="219" t="s">
        <v>79</v>
      </c>
      <c r="AV105" s="12" t="s">
        <v>169</v>
      </c>
      <c r="AW105" s="12" t="s">
        <v>31</v>
      </c>
      <c r="AX105" s="12" t="s">
        <v>77</v>
      </c>
      <c r="AY105" s="219" t="s">
        <v>162</v>
      </c>
    </row>
    <row r="106" spans="2:65" s="1" customFormat="1" ht="16.5" customHeight="1">
      <c r="B106" s="32"/>
      <c r="C106" s="173" t="s">
        <v>187</v>
      </c>
      <c r="D106" s="173" t="s">
        <v>164</v>
      </c>
      <c r="E106" s="174" t="s">
        <v>459</v>
      </c>
      <c r="F106" s="175" t="s">
        <v>460</v>
      </c>
      <c r="G106" s="176" t="s">
        <v>238</v>
      </c>
      <c r="H106" s="177">
        <v>27</v>
      </c>
      <c r="I106" s="178"/>
      <c r="J106" s="179">
        <f>ROUND(I106*H106,2)</f>
        <v>0</v>
      </c>
      <c r="K106" s="175" t="s">
        <v>168</v>
      </c>
      <c r="L106" s="36"/>
      <c r="M106" s="180" t="s">
        <v>1</v>
      </c>
      <c r="N106" s="181" t="s">
        <v>40</v>
      </c>
      <c r="O106" s="58"/>
      <c r="P106" s="182">
        <f>O106*H106</f>
        <v>0</v>
      </c>
      <c r="Q106" s="182">
        <v>2.0032199999999998</v>
      </c>
      <c r="R106" s="182">
        <f>Q106*H106</f>
        <v>54.086939999999991</v>
      </c>
      <c r="S106" s="182">
        <v>0</v>
      </c>
      <c r="T106" s="183">
        <f>S106*H106</f>
        <v>0</v>
      </c>
      <c r="AR106" s="15" t="s">
        <v>169</v>
      </c>
      <c r="AT106" s="15" t="s">
        <v>164</v>
      </c>
      <c r="AU106" s="15" t="s">
        <v>79</v>
      </c>
      <c r="AY106" s="15" t="s">
        <v>162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5" t="s">
        <v>77</v>
      </c>
      <c r="BK106" s="184">
        <f>ROUND(I106*H106,2)</f>
        <v>0</v>
      </c>
      <c r="BL106" s="15" t="s">
        <v>169</v>
      </c>
      <c r="BM106" s="15" t="s">
        <v>461</v>
      </c>
    </row>
    <row r="107" spans="2:65" s="1" customFormat="1" ht="19.5">
      <c r="B107" s="32"/>
      <c r="C107" s="33"/>
      <c r="D107" s="185" t="s">
        <v>171</v>
      </c>
      <c r="E107" s="33"/>
      <c r="F107" s="186" t="s">
        <v>462</v>
      </c>
      <c r="G107" s="33"/>
      <c r="H107" s="33"/>
      <c r="I107" s="101"/>
      <c r="J107" s="33"/>
      <c r="K107" s="33"/>
      <c r="L107" s="36"/>
      <c r="M107" s="187"/>
      <c r="N107" s="58"/>
      <c r="O107" s="58"/>
      <c r="P107" s="58"/>
      <c r="Q107" s="58"/>
      <c r="R107" s="58"/>
      <c r="S107" s="58"/>
      <c r="T107" s="59"/>
      <c r="AT107" s="15" t="s">
        <v>171</v>
      </c>
      <c r="AU107" s="15" t="s">
        <v>79</v>
      </c>
    </row>
    <row r="108" spans="2:65" s="11" customFormat="1">
      <c r="B108" s="188"/>
      <c r="C108" s="189"/>
      <c r="D108" s="185" t="s">
        <v>241</v>
      </c>
      <c r="E108" s="190" t="s">
        <v>1</v>
      </c>
      <c r="F108" s="191" t="s">
        <v>463</v>
      </c>
      <c r="G108" s="189"/>
      <c r="H108" s="192">
        <v>15</v>
      </c>
      <c r="I108" s="193"/>
      <c r="J108" s="189"/>
      <c r="K108" s="189"/>
      <c r="L108" s="194"/>
      <c r="M108" s="195"/>
      <c r="N108" s="196"/>
      <c r="O108" s="196"/>
      <c r="P108" s="196"/>
      <c r="Q108" s="196"/>
      <c r="R108" s="196"/>
      <c r="S108" s="196"/>
      <c r="T108" s="197"/>
      <c r="AT108" s="198" t="s">
        <v>241</v>
      </c>
      <c r="AU108" s="198" t="s">
        <v>79</v>
      </c>
      <c r="AV108" s="11" t="s">
        <v>79</v>
      </c>
      <c r="AW108" s="11" t="s">
        <v>31</v>
      </c>
      <c r="AX108" s="11" t="s">
        <v>69</v>
      </c>
      <c r="AY108" s="198" t="s">
        <v>162</v>
      </c>
    </row>
    <row r="109" spans="2:65" s="11" customFormat="1">
      <c r="B109" s="188"/>
      <c r="C109" s="189"/>
      <c r="D109" s="185" t="s">
        <v>241</v>
      </c>
      <c r="E109" s="190" t="s">
        <v>1</v>
      </c>
      <c r="F109" s="191" t="s">
        <v>464</v>
      </c>
      <c r="G109" s="189"/>
      <c r="H109" s="192">
        <v>12</v>
      </c>
      <c r="I109" s="193"/>
      <c r="J109" s="189"/>
      <c r="K109" s="189"/>
      <c r="L109" s="194"/>
      <c r="M109" s="195"/>
      <c r="N109" s="196"/>
      <c r="O109" s="196"/>
      <c r="P109" s="196"/>
      <c r="Q109" s="196"/>
      <c r="R109" s="196"/>
      <c r="S109" s="196"/>
      <c r="T109" s="197"/>
      <c r="AT109" s="198" t="s">
        <v>241</v>
      </c>
      <c r="AU109" s="198" t="s">
        <v>79</v>
      </c>
      <c r="AV109" s="11" t="s">
        <v>79</v>
      </c>
      <c r="AW109" s="11" t="s">
        <v>31</v>
      </c>
      <c r="AX109" s="11" t="s">
        <v>69</v>
      </c>
      <c r="AY109" s="198" t="s">
        <v>162</v>
      </c>
    </row>
    <row r="110" spans="2:65" s="12" customFormat="1">
      <c r="B110" s="209"/>
      <c r="C110" s="210"/>
      <c r="D110" s="185" t="s">
        <v>241</v>
      </c>
      <c r="E110" s="211" t="s">
        <v>1</v>
      </c>
      <c r="F110" s="212" t="s">
        <v>272</v>
      </c>
      <c r="G110" s="210"/>
      <c r="H110" s="213">
        <v>27</v>
      </c>
      <c r="I110" s="214"/>
      <c r="J110" s="210"/>
      <c r="K110" s="210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241</v>
      </c>
      <c r="AU110" s="219" t="s">
        <v>79</v>
      </c>
      <c r="AV110" s="12" t="s">
        <v>169</v>
      </c>
      <c r="AW110" s="12" t="s">
        <v>31</v>
      </c>
      <c r="AX110" s="12" t="s">
        <v>77</v>
      </c>
      <c r="AY110" s="219" t="s">
        <v>162</v>
      </c>
    </row>
    <row r="111" spans="2:65" s="1" customFormat="1" ht="16.5" customHeight="1">
      <c r="B111" s="32"/>
      <c r="C111" s="173" t="s">
        <v>192</v>
      </c>
      <c r="D111" s="173" t="s">
        <v>164</v>
      </c>
      <c r="E111" s="174" t="s">
        <v>465</v>
      </c>
      <c r="F111" s="175" t="s">
        <v>466</v>
      </c>
      <c r="G111" s="176" t="s">
        <v>238</v>
      </c>
      <c r="H111" s="177">
        <v>42</v>
      </c>
      <c r="I111" s="178"/>
      <c r="J111" s="179">
        <f>ROUND(I111*H111,2)</f>
        <v>0</v>
      </c>
      <c r="K111" s="175" t="s">
        <v>168</v>
      </c>
      <c r="L111" s="36"/>
      <c r="M111" s="180" t="s">
        <v>1</v>
      </c>
      <c r="N111" s="181" t="s">
        <v>40</v>
      </c>
      <c r="O111" s="58"/>
      <c r="P111" s="182">
        <f>O111*H111</f>
        <v>0</v>
      </c>
      <c r="Q111" s="182">
        <v>1.8480000000000001</v>
      </c>
      <c r="R111" s="182">
        <f>Q111*H111</f>
        <v>77.616</v>
      </c>
      <c r="S111" s="182">
        <v>0</v>
      </c>
      <c r="T111" s="183">
        <f>S111*H111</f>
        <v>0</v>
      </c>
      <c r="AR111" s="15" t="s">
        <v>169</v>
      </c>
      <c r="AT111" s="15" t="s">
        <v>164</v>
      </c>
      <c r="AU111" s="15" t="s">
        <v>79</v>
      </c>
      <c r="AY111" s="15" t="s">
        <v>162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5" t="s">
        <v>77</v>
      </c>
      <c r="BK111" s="184">
        <f>ROUND(I111*H111,2)</f>
        <v>0</v>
      </c>
      <c r="BL111" s="15" t="s">
        <v>169</v>
      </c>
      <c r="BM111" s="15" t="s">
        <v>467</v>
      </c>
    </row>
    <row r="112" spans="2:65" s="1" customFormat="1">
      <c r="B112" s="32"/>
      <c r="C112" s="33"/>
      <c r="D112" s="185" t="s">
        <v>171</v>
      </c>
      <c r="E112" s="33"/>
      <c r="F112" s="186" t="s">
        <v>468</v>
      </c>
      <c r="G112" s="33"/>
      <c r="H112" s="33"/>
      <c r="I112" s="101"/>
      <c r="J112" s="33"/>
      <c r="K112" s="33"/>
      <c r="L112" s="36"/>
      <c r="M112" s="187"/>
      <c r="N112" s="58"/>
      <c r="O112" s="58"/>
      <c r="P112" s="58"/>
      <c r="Q112" s="58"/>
      <c r="R112" s="58"/>
      <c r="S112" s="58"/>
      <c r="T112" s="59"/>
      <c r="AT112" s="15" t="s">
        <v>171</v>
      </c>
      <c r="AU112" s="15" t="s">
        <v>79</v>
      </c>
    </row>
    <row r="113" spans="2:65" s="11" customFormat="1">
      <c r="B113" s="188"/>
      <c r="C113" s="189"/>
      <c r="D113" s="185" t="s">
        <v>241</v>
      </c>
      <c r="E113" s="190" t="s">
        <v>1</v>
      </c>
      <c r="F113" s="191" t="s">
        <v>469</v>
      </c>
      <c r="G113" s="189"/>
      <c r="H113" s="192">
        <v>42</v>
      </c>
      <c r="I113" s="193"/>
      <c r="J113" s="189"/>
      <c r="K113" s="189"/>
      <c r="L113" s="194"/>
      <c r="M113" s="195"/>
      <c r="N113" s="196"/>
      <c r="O113" s="196"/>
      <c r="P113" s="196"/>
      <c r="Q113" s="196"/>
      <c r="R113" s="196"/>
      <c r="S113" s="196"/>
      <c r="T113" s="197"/>
      <c r="AT113" s="198" t="s">
        <v>241</v>
      </c>
      <c r="AU113" s="198" t="s">
        <v>79</v>
      </c>
      <c r="AV113" s="11" t="s">
        <v>79</v>
      </c>
      <c r="AW113" s="11" t="s">
        <v>31</v>
      </c>
      <c r="AX113" s="11" t="s">
        <v>77</v>
      </c>
      <c r="AY113" s="198" t="s">
        <v>162</v>
      </c>
    </row>
    <row r="114" spans="2:65" s="1" customFormat="1" ht="16.5" customHeight="1">
      <c r="B114" s="32"/>
      <c r="C114" s="173" t="s">
        <v>197</v>
      </c>
      <c r="D114" s="173" t="s">
        <v>164</v>
      </c>
      <c r="E114" s="174" t="s">
        <v>334</v>
      </c>
      <c r="F114" s="175" t="s">
        <v>335</v>
      </c>
      <c r="G114" s="176" t="s">
        <v>303</v>
      </c>
      <c r="H114" s="177">
        <v>306.88600000000002</v>
      </c>
      <c r="I114" s="178"/>
      <c r="J114" s="179">
        <f>ROUND(I114*H114,2)</f>
        <v>0</v>
      </c>
      <c r="K114" s="175" t="s">
        <v>168</v>
      </c>
      <c r="L114" s="36"/>
      <c r="M114" s="180" t="s">
        <v>1</v>
      </c>
      <c r="N114" s="181" t="s">
        <v>40</v>
      </c>
      <c r="O114" s="58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AR114" s="15" t="s">
        <v>169</v>
      </c>
      <c r="AT114" s="15" t="s">
        <v>164</v>
      </c>
      <c r="AU114" s="15" t="s">
        <v>79</v>
      </c>
      <c r="AY114" s="15" t="s">
        <v>162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5" t="s">
        <v>77</v>
      </c>
      <c r="BK114" s="184">
        <f>ROUND(I114*H114,2)</f>
        <v>0</v>
      </c>
      <c r="BL114" s="15" t="s">
        <v>169</v>
      </c>
      <c r="BM114" s="15" t="s">
        <v>470</v>
      </c>
    </row>
    <row r="115" spans="2:65" s="1" customFormat="1">
      <c r="B115" s="32"/>
      <c r="C115" s="33"/>
      <c r="D115" s="185" t="s">
        <v>171</v>
      </c>
      <c r="E115" s="33"/>
      <c r="F115" s="186" t="s">
        <v>337</v>
      </c>
      <c r="G115" s="33"/>
      <c r="H115" s="33"/>
      <c r="I115" s="101"/>
      <c r="J115" s="33"/>
      <c r="K115" s="33"/>
      <c r="L115" s="36"/>
      <c r="M115" s="233"/>
      <c r="N115" s="234"/>
      <c r="O115" s="234"/>
      <c r="P115" s="234"/>
      <c r="Q115" s="234"/>
      <c r="R115" s="234"/>
      <c r="S115" s="234"/>
      <c r="T115" s="235"/>
      <c r="AT115" s="15" t="s">
        <v>171</v>
      </c>
      <c r="AU115" s="15" t="s">
        <v>79</v>
      </c>
    </row>
    <row r="116" spans="2:65" s="1" customFormat="1" ht="6.95" customHeight="1">
      <c r="B116" s="44"/>
      <c r="C116" s="45"/>
      <c r="D116" s="45"/>
      <c r="E116" s="45"/>
      <c r="F116" s="45"/>
      <c r="G116" s="45"/>
      <c r="H116" s="45"/>
      <c r="I116" s="123"/>
      <c r="J116" s="45"/>
      <c r="K116" s="45"/>
      <c r="L116" s="36"/>
    </row>
  </sheetData>
  <sheetProtection algorithmName="SHA-512" hashValue="CNoOmmpWqXxOmZVSxtXb/GLrIkVR6xt4ZkJizCcZt/+P0ePT+rIAo3SXdrGck6b8fR2SIUoZBbI1hcgW09b5tg==" saltValue="t5Y08/JM/IsCM2kPT3D/e9uouo5OIjLRKZ86p3APDXPRsfHdpUXBYdWDF0jI6WC+2bCKPwfC/J2NzuDUlXOE4w==" spinCount="100000" sheet="1" objects="1" scenarios="1" formatColumns="0" formatRows="0" autoFilter="0"/>
  <autoFilter ref="C82:K115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0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5" t="s">
        <v>91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133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1" t="str">
        <f>'Rekapitulace stavby'!K6</f>
        <v>Bratřejovka, km 3,190-6,271, oprava stupňů a opevnění toku</v>
      </c>
      <c r="F7" s="282"/>
      <c r="G7" s="282"/>
      <c r="H7" s="282"/>
      <c r="L7" s="18"/>
    </row>
    <row r="8" spans="2:46" s="1" customFormat="1" ht="12" customHeight="1">
      <c r="B8" s="36"/>
      <c r="D8" s="100" t="s">
        <v>134</v>
      </c>
      <c r="I8" s="101"/>
      <c r="L8" s="36"/>
    </row>
    <row r="9" spans="2:46" s="1" customFormat="1" ht="36.950000000000003" customHeight="1">
      <c r="B9" s="36"/>
      <c r="E9" s="283" t="s">
        <v>471</v>
      </c>
      <c r="F9" s="284"/>
      <c r="G9" s="284"/>
      <c r="H9" s="284"/>
      <c r="I9" s="101"/>
      <c r="L9" s="36"/>
    </row>
    <row r="10" spans="2:46" s="1" customFormat="1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7. 12. 2018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5" t="str">
        <f>'Rekapitulace stavby'!E14</f>
        <v>Vyplň údaj</v>
      </c>
      <c r="F18" s="286"/>
      <c r="G18" s="286"/>
      <c r="H18" s="286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32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33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34</v>
      </c>
      <c r="I26" s="101"/>
      <c r="L26" s="36"/>
    </row>
    <row r="27" spans="2:12" s="6" customFormat="1" ht="16.5" customHeight="1">
      <c r="B27" s="104"/>
      <c r="E27" s="287" t="s">
        <v>1</v>
      </c>
      <c r="F27" s="287"/>
      <c r="G27" s="287"/>
      <c r="H27" s="287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35</v>
      </c>
      <c r="I30" s="101"/>
      <c r="J30" s="108">
        <f>ROUND(J85,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37</v>
      </c>
      <c r="I32" s="110" t="s">
        <v>36</v>
      </c>
      <c r="J32" s="109" t="s">
        <v>38</v>
      </c>
      <c r="L32" s="36"/>
    </row>
    <row r="33" spans="2:12" s="1" customFormat="1" ht="14.45" customHeight="1">
      <c r="B33" s="36"/>
      <c r="D33" s="100" t="s">
        <v>39</v>
      </c>
      <c r="E33" s="100" t="s">
        <v>40</v>
      </c>
      <c r="F33" s="111">
        <f>ROUND((SUM(BE85:BE209)),  2)</f>
        <v>0</v>
      </c>
      <c r="I33" s="112">
        <v>0.21</v>
      </c>
      <c r="J33" s="111">
        <f>ROUND(((SUM(BE85:BE209))*I33),  2)</f>
        <v>0</v>
      </c>
      <c r="L33" s="36"/>
    </row>
    <row r="34" spans="2:12" s="1" customFormat="1" ht="14.45" customHeight="1">
      <c r="B34" s="36"/>
      <c r="E34" s="100" t="s">
        <v>41</v>
      </c>
      <c r="F34" s="111">
        <f>ROUND((SUM(BF85:BF209)),  2)</f>
        <v>0</v>
      </c>
      <c r="I34" s="112">
        <v>0.15</v>
      </c>
      <c r="J34" s="111">
        <f>ROUND(((SUM(BF85:BF209))*I34),  2)</f>
        <v>0</v>
      </c>
      <c r="L34" s="36"/>
    </row>
    <row r="35" spans="2:12" s="1" customFormat="1" ht="14.45" hidden="1" customHeight="1">
      <c r="B35" s="36"/>
      <c r="E35" s="100" t="s">
        <v>42</v>
      </c>
      <c r="F35" s="111">
        <f>ROUND((SUM(BG85:BG209)),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43</v>
      </c>
      <c r="F36" s="111">
        <f>ROUND((SUM(BH85:BH209)),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44</v>
      </c>
      <c r="F37" s="111">
        <f>ROUND((SUM(BI85:BI209)),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45</v>
      </c>
      <c r="E39" s="115"/>
      <c r="F39" s="115"/>
      <c r="G39" s="116" t="s">
        <v>46</v>
      </c>
      <c r="H39" s="117" t="s">
        <v>47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136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79" t="str">
        <f>E7</f>
        <v>Bratřejovka, km 3,190-6,271, oprava stupňů a opevnění toku</v>
      </c>
      <c r="F48" s="280"/>
      <c r="G48" s="280"/>
      <c r="H48" s="280"/>
      <c r="I48" s="101"/>
      <c r="J48" s="33"/>
      <c r="K48" s="33"/>
      <c r="L48" s="36"/>
    </row>
    <row r="49" spans="2:47" s="1" customFormat="1" ht="12" customHeight="1">
      <c r="B49" s="32"/>
      <c r="C49" s="27" t="s">
        <v>134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62" t="str">
        <f>E9</f>
        <v>05 - Stupeň 4</v>
      </c>
      <c r="F50" s="261"/>
      <c r="G50" s="261"/>
      <c r="H50" s="26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7. 12. 2018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Povodí Moravy, s.p.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32</v>
      </c>
      <c r="J55" s="30" t="str">
        <f>E24</f>
        <v>Agroprojekt PSO, s.r.o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137</v>
      </c>
      <c r="D57" s="128"/>
      <c r="E57" s="128"/>
      <c r="F57" s="128"/>
      <c r="G57" s="128"/>
      <c r="H57" s="128"/>
      <c r="I57" s="129"/>
      <c r="J57" s="130" t="s">
        <v>138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139</v>
      </c>
      <c r="D59" s="33"/>
      <c r="E59" s="33"/>
      <c r="F59" s="33"/>
      <c r="G59" s="33"/>
      <c r="H59" s="33"/>
      <c r="I59" s="101"/>
      <c r="J59" s="71">
        <f>J85</f>
        <v>0</v>
      </c>
      <c r="K59" s="33"/>
      <c r="L59" s="36"/>
      <c r="AU59" s="15" t="s">
        <v>140</v>
      </c>
    </row>
    <row r="60" spans="2:47" s="7" customFormat="1" ht="24.95" customHeight="1">
      <c r="B60" s="132"/>
      <c r="C60" s="133"/>
      <c r="D60" s="134" t="s">
        <v>141</v>
      </c>
      <c r="E60" s="135"/>
      <c r="F60" s="135"/>
      <c r="G60" s="135"/>
      <c r="H60" s="135"/>
      <c r="I60" s="136"/>
      <c r="J60" s="137">
        <f>J86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142</v>
      </c>
      <c r="E61" s="142"/>
      <c r="F61" s="142"/>
      <c r="G61" s="142"/>
      <c r="H61" s="142"/>
      <c r="I61" s="143"/>
      <c r="J61" s="144">
        <f>J87</f>
        <v>0</v>
      </c>
      <c r="K61" s="140"/>
      <c r="L61" s="145"/>
    </row>
    <row r="62" spans="2:47" s="8" customFormat="1" ht="14.85" customHeight="1">
      <c r="B62" s="139"/>
      <c r="C62" s="140"/>
      <c r="D62" s="141" t="s">
        <v>143</v>
      </c>
      <c r="E62" s="142"/>
      <c r="F62" s="142"/>
      <c r="G62" s="142"/>
      <c r="H62" s="142"/>
      <c r="I62" s="143"/>
      <c r="J62" s="144">
        <f>J119</f>
        <v>0</v>
      </c>
      <c r="K62" s="140"/>
      <c r="L62" s="145"/>
    </row>
    <row r="63" spans="2:47" s="8" customFormat="1" ht="14.85" customHeight="1">
      <c r="B63" s="139"/>
      <c r="C63" s="140"/>
      <c r="D63" s="141" t="s">
        <v>144</v>
      </c>
      <c r="E63" s="142"/>
      <c r="F63" s="142"/>
      <c r="G63" s="142"/>
      <c r="H63" s="142"/>
      <c r="I63" s="143"/>
      <c r="J63" s="144">
        <f>J160</f>
        <v>0</v>
      </c>
      <c r="K63" s="140"/>
      <c r="L63" s="145"/>
    </row>
    <row r="64" spans="2:47" s="8" customFormat="1" ht="21.75" customHeight="1">
      <c r="B64" s="139"/>
      <c r="C64" s="140"/>
      <c r="D64" s="141" t="s">
        <v>145</v>
      </c>
      <c r="E64" s="142"/>
      <c r="F64" s="142"/>
      <c r="G64" s="142"/>
      <c r="H64" s="142"/>
      <c r="I64" s="143"/>
      <c r="J64" s="144">
        <f>J184</f>
        <v>0</v>
      </c>
      <c r="K64" s="140"/>
      <c r="L64" s="145"/>
    </row>
    <row r="65" spans="2:12" s="8" customFormat="1" ht="19.899999999999999" customHeight="1">
      <c r="B65" s="139"/>
      <c r="C65" s="140"/>
      <c r="D65" s="141" t="s">
        <v>146</v>
      </c>
      <c r="E65" s="142"/>
      <c r="F65" s="142"/>
      <c r="G65" s="142"/>
      <c r="H65" s="142"/>
      <c r="I65" s="143"/>
      <c r="J65" s="144">
        <f>J198</f>
        <v>0</v>
      </c>
      <c r="K65" s="140"/>
      <c r="L65" s="145"/>
    </row>
    <row r="66" spans="2:12" s="1" customFormat="1" ht="21.75" customHeight="1">
      <c r="B66" s="32"/>
      <c r="C66" s="33"/>
      <c r="D66" s="33"/>
      <c r="E66" s="33"/>
      <c r="F66" s="33"/>
      <c r="G66" s="33"/>
      <c r="H66" s="33"/>
      <c r="I66" s="101"/>
      <c r="J66" s="33"/>
      <c r="K66" s="33"/>
      <c r="L66" s="36"/>
    </row>
    <row r="67" spans="2:12" s="1" customFormat="1" ht="6.95" customHeight="1">
      <c r="B67" s="44"/>
      <c r="C67" s="45"/>
      <c r="D67" s="45"/>
      <c r="E67" s="45"/>
      <c r="F67" s="45"/>
      <c r="G67" s="45"/>
      <c r="H67" s="45"/>
      <c r="I67" s="123"/>
      <c r="J67" s="45"/>
      <c r="K67" s="45"/>
      <c r="L67" s="36"/>
    </row>
    <row r="71" spans="2:12" s="1" customFormat="1" ht="6.95" customHeight="1">
      <c r="B71" s="46"/>
      <c r="C71" s="47"/>
      <c r="D71" s="47"/>
      <c r="E71" s="47"/>
      <c r="F71" s="47"/>
      <c r="G71" s="47"/>
      <c r="H71" s="47"/>
      <c r="I71" s="126"/>
      <c r="J71" s="47"/>
      <c r="K71" s="47"/>
      <c r="L71" s="36"/>
    </row>
    <row r="72" spans="2:12" s="1" customFormat="1" ht="24.95" customHeight="1">
      <c r="B72" s="32"/>
      <c r="C72" s="21" t="s">
        <v>147</v>
      </c>
      <c r="D72" s="33"/>
      <c r="E72" s="33"/>
      <c r="F72" s="33"/>
      <c r="G72" s="33"/>
      <c r="H72" s="33"/>
      <c r="I72" s="101"/>
      <c r="J72" s="33"/>
      <c r="K72" s="33"/>
      <c r="L72" s="36"/>
    </row>
    <row r="73" spans="2:12" s="1" customFormat="1" ht="6.95" customHeight="1">
      <c r="B73" s="32"/>
      <c r="C73" s="33"/>
      <c r="D73" s="33"/>
      <c r="E73" s="33"/>
      <c r="F73" s="33"/>
      <c r="G73" s="33"/>
      <c r="H73" s="33"/>
      <c r="I73" s="101"/>
      <c r="J73" s="33"/>
      <c r="K73" s="33"/>
      <c r="L73" s="36"/>
    </row>
    <row r="74" spans="2:12" s="1" customFormat="1" ht="12" customHeight="1">
      <c r="B74" s="32"/>
      <c r="C74" s="27" t="s">
        <v>16</v>
      </c>
      <c r="D74" s="33"/>
      <c r="E74" s="33"/>
      <c r="F74" s="33"/>
      <c r="G74" s="33"/>
      <c r="H74" s="33"/>
      <c r="I74" s="101"/>
      <c r="J74" s="33"/>
      <c r="K74" s="33"/>
      <c r="L74" s="36"/>
    </row>
    <row r="75" spans="2:12" s="1" customFormat="1" ht="16.5" customHeight="1">
      <c r="B75" s="32"/>
      <c r="C75" s="33"/>
      <c r="D75" s="33"/>
      <c r="E75" s="279" t="str">
        <f>E7</f>
        <v>Bratřejovka, km 3,190-6,271, oprava stupňů a opevnění toku</v>
      </c>
      <c r="F75" s="280"/>
      <c r="G75" s="280"/>
      <c r="H75" s="280"/>
      <c r="I75" s="101"/>
      <c r="J75" s="33"/>
      <c r="K75" s="33"/>
      <c r="L75" s="36"/>
    </row>
    <row r="76" spans="2:12" s="1" customFormat="1" ht="12" customHeight="1">
      <c r="B76" s="32"/>
      <c r="C76" s="27" t="s">
        <v>134</v>
      </c>
      <c r="D76" s="33"/>
      <c r="E76" s="33"/>
      <c r="F76" s="33"/>
      <c r="G76" s="33"/>
      <c r="H76" s="33"/>
      <c r="I76" s="101"/>
      <c r="J76" s="33"/>
      <c r="K76" s="33"/>
      <c r="L76" s="36"/>
    </row>
    <row r="77" spans="2:12" s="1" customFormat="1" ht="16.5" customHeight="1">
      <c r="B77" s="32"/>
      <c r="C77" s="33"/>
      <c r="D77" s="33"/>
      <c r="E77" s="262" t="str">
        <f>E9</f>
        <v>05 - Stupeň 4</v>
      </c>
      <c r="F77" s="261"/>
      <c r="G77" s="261"/>
      <c r="H77" s="261"/>
      <c r="I77" s="101"/>
      <c r="J77" s="33"/>
      <c r="K77" s="33"/>
      <c r="L77" s="36"/>
    </row>
    <row r="78" spans="2:12" s="1" customFormat="1" ht="6.95" customHeight="1">
      <c r="B78" s="32"/>
      <c r="C78" s="33"/>
      <c r="D78" s="33"/>
      <c r="E78" s="33"/>
      <c r="F78" s="33"/>
      <c r="G78" s="33"/>
      <c r="H78" s="33"/>
      <c r="I78" s="101"/>
      <c r="J78" s="33"/>
      <c r="K78" s="33"/>
      <c r="L78" s="36"/>
    </row>
    <row r="79" spans="2:12" s="1" customFormat="1" ht="12" customHeight="1">
      <c r="B79" s="32"/>
      <c r="C79" s="27" t="s">
        <v>20</v>
      </c>
      <c r="D79" s="33"/>
      <c r="E79" s="33"/>
      <c r="F79" s="25" t="str">
        <f>F12</f>
        <v xml:space="preserve"> </v>
      </c>
      <c r="G79" s="33"/>
      <c r="H79" s="33"/>
      <c r="I79" s="102" t="s">
        <v>22</v>
      </c>
      <c r="J79" s="53" t="str">
        <f>IF(J12="","",J12)</f>
        <v>7. 12. 2018</v>
      </c>
      <c r="K79" s="33"/>
      <c r="L79" s="36"/>
    </row>
    <row r="80" spans="2:12" s="1" customFormat="1" ht="6.95" customHeight="1">
      <c r="B80" s="32"/>
      <c r="C80" s="33"/>
      <c r="D80" s="33"/>
      <c r="E80" s="33"/>
      <c r="F80" s="33"/>
      <c r="G80" s="33"/>
      <c r="H80" s="33"/>
      <c r="I80" s="101"/>
      <c r="J80" s="33"/>
      <c r="K80" s="33"/>
      <c r="L80" s="36"/>
    </row>
    <row r="81" spans="2:65" s="1" customFormat="1" ht="13.7" customHeight="1">
      <c r="B81" s="32"/>
      <c r="C81" s="27" t="s">
        <v>24</v>
      </c>
      <c r="D81" s="33"/>
      <c r="E81" s="33"/>
      <c r="F81" s="25" t="str">
        <f>E15</f>
        <v>Povodí Moravy, s.p.</v>
      </c>
      <c r="G81" s="33"/>
      <c r="H81" s="33"/>
      <c r="I81" s="102" t="s">
        <v>30</v>
      </c>
      <c r="J81" s="30" t="str">
        <f>E21</f>
        <v xml:space="preserve"> </v>
      </c>
      <c r="K81" s="33"/>
      <c r="L81" s="36"/>
    </row>
    <row r="82" spans="2:65" s="1" customFormat="1" ht="13.7" customHeight="1">
      <c r="B82" s="32"/>
      <c r="C82" s="27" t="s">
        <v>28</v>
      </c>
      <c r="D82" s="33"/>
      <c r="E82" s="33"/>
      <c r="F82" s="25" t="str">
        <f>IF(E18="","",E18)</f>
        <v>Vyplň údaj</v>
      </c>
      <c r="G82" s="33"/>
      <c r="H82" s="33"/>
      <c r="I82" s="102" t="s">
        <v>32</v>
      </c>
      <c r="J82" s="30" t="str">
        <f>E24</f>
        <v>Agroprojekt PSO, s.r.o</v>
      </c>
      <c r="K82" s="33"/>
      <c r="L82" s="36"/>
    </row>
    <row r="83" spans="2:65" s="1" customFormat="1" ht="10.35" customHeight="1">
      <c r="B83" s="32"/>
      <c r="C83" s="33"/>
      <c r="D83" s="33"/>
      <c r="E83" s="33"/>
      <c r="F83" s="33"/>
      <c r="G83" s="33"/>
      <c r="H83" s="33"/>
      <c r="I83" s="101"/>
      <c r="J83" s="33"/>
      <c r="K83" s="33"/>
      <c r="L83" s="36"/>
    </row>
    <row r="84" spans="2:65" s="9" customFormat="1" ht="29.25" customHeight="1">
      <c r="B84" s="146"/>
      <c r="C84" s="147" t="s">
        <v>148</v>
      </c>
      <c r="D84" s="148" t="s">
        <v>54</v>
      </c>
      <c r="E84" s="148" t="s">
        <v>50</v>
      </c>
      <c r="F84" s="148" t="s">
        <v>51</v>
      </c>
      <c r="G84" s="148" t="s">
        <v>149</v>
      </c>
      <c r="H84" s="148" t="s">
        <v>150</v>
      </c>
      <c r="I84" s="149" t="s">
        <v>151</v>
      </c>
      <c r="J84" s="150" t="s">
        <v>138</v>
      </c>
      <c r="K84" s="151" t="s">
        <v>152</v>
      </c>
      <c r="L84" s="152"/>
      <c r="M84" s="62" t="s">
        <v>1</v>
      </c>
      <c r="N84" s="63" t="s">
        <v>39</v>
      </c>
      <c r="O84" s="63" t="s">
        <v>153</v>
      </c>
      <c r="P84" s="63" t="s">
        <v>154</v>
      </c>
      <c r="Q84" s="63" t="s">
        <v>155</v>
      </c>
      <c r="R84" s="63" t="s">
        <v>156</v>
      </c>
      <c r="S84" s="63" t="s">
        <v>157</v>
      </c>
      <c r="T84" s="64" t="s">
        <v>158</v>
      </c>
    </row>
    <row r="85" spans="2:65" s="1" customFormat="1" ht="22.9" customHeight="1">
      <c r="B85" s="32"/>
      <c r="C85" s="69" t="s">
        <v>159</v>
      </c>
      <c r="D85" s="33"/>
      <c r="E85" s="33"/>
      <c r="F85" s="33"/>
      <c r="G85" s="33"/>
      <c r="H85" s="33"/>
      <c r="I85" s="101"/>
      <c r="J85" s="153">
        <f>BK85</f>
        <v>0</v>
      </c>
      <c r="K85" s="33"/>
      <c r="L85" s="36"/>
      <c r="M85" s="65"/>
      <c r="N85" s="66"/>
      <c r="O85" s="66"/>
      <c r="P85" s="154">
        <f>P86</f>
        <v>0</v>
      </c>
      <c r="Q85" s="66"/>
      <c r="R85" s="154">
        <f>R86</f>
        <v>49.004511000000001</v>
      </c>
      <c r="S85" s="66"/>
      <c r="T85" s="155">
        <f>T86</f>
        <v>0</v>
      </c>
      <c r="AT85" s="15" t="s">
        <v>68</v>
      </c>
      <c r="AU85" s="15" t="s">
        <v>140</v>
      </c>
      <c r="BK85" s="156">
        <f>BK86</f>
        <v>0</v>
      </c>
    </row>
    <row r="86" spans="2:65" s="10" customFormat="1" ht="25.9" customHeight="1">
      <c r="B86" s="157"/>
      <c r="C86" s="158"/>
      <c r="D86" s="159" t="s">
        <v>68</v>
      </c>
      <c r="E86" s="160" t="s">
        <v>160</v>
      </c>
      <c r="F86" s="160" t="s">
        <v>161</v>
      </c>
      <c r="G86" s="158"/>
      <c r="H86" s="158"/>
      <c r="I86" s="161"/>
      <c r="J86" s="162">
        <f>BK86</f>
        <v>0</v>
      </c>
      <c r="K86" s="158"/>
      <c r="L86" s="163"/>
      <c r="M86" s="164"/>
      <c r="N86" s="165"/>
      <c r="O86" s="165"/>
      <c r="P86" s="166">
        <f>P87+P198</f>
        <v>0</v>
      </c>
      <c r="Q86" s="165"/>
      <c r="R86" s="166">
        <f>R87+R198</f>
        <v>49.004511000000001</v>
      </c>
      <c r="S86" s="165"/>
      <c r="T86" s="167">
        <f>T87+T198</f>
        <v>0</v>
      </c>
      <c r="AR86" s="168" t="s">
        <v>77</v>
      </c>
      <c r="AT86" s="169" t="s">
        <v>68</v>
      </c>
      <c r="AU86" s="169" t="s">
        <v>69</v>
      </c>
      <c r="AY86" s="168" t="s">
        <v>162</v>
      </c>
      <c r="BK86" s="170">
        <f>BK87+BK198</f>
        <v>0</v>
      </c>
    </row>
    <row r="87" spans="2:65" s="10" customFormat="1" ht="22.9" customHeight="1">
      <c r="B87" s="157"/>
      <c r="C87" s="158"/>
      <c r="D87" s="159" t="s">
        <v>68</v>
      </c>
      <c r="E87" s="171" t="s">
        <v>77</v>
      </c>
      <c r="F87" s="171" t="s">
        <v>163</v>
      </c>
      <c r="G87" s="158"/>
      <c r="H87" s="158"/>
      <c r="I87" s="161"/>
      <c r="J87" s="172">
        <f>BK87</f>
        <v>0</v>
      </c>
      <c r="K87" s="158"/>
      <c r="L87" s="163"/>
      <c r="M87" s="164"/>
      <c r="N87" s="165"/>
      <c r="O87" s="165"/>
      <c r="P87" s="166">
        <f>P88+SUM(P89:P119)+P160</f>
        <v>0</v>
      </c>
      <c r="Q87" s="165"/>
      <c r="R87" s="166">
        <f>R88+SUM(R89:R119)+R160</f>
        <v>44.435653000000002</v>
      </c>
      <c r="S87" s="165"/>
      <c r="T87" s="167">
        <f>T88+SUM(T89:T119)+T160</f>
        <v>0</v>
      </c>
      <c r="AR87" s="168" t="s">
        <v>77</v>
      </c>
      <c r="AT87" s="169" t="s">
        <v>68</v>
      </c>
      <c r="AU87" s="169" t="s">
        <v>77</v>
      </c>
      <c r="AY87" s="168" t="s">
        <v>162</v>
      </c>
      <c r="BK87" s="170">
        <f>BK88+SUM(BK89:BK119)+BK160</f>
        <v>0</v>
      </c>
    </row>
    <row r="88" spans="2:65" s="1" customFormat="1" ht="16.5" customHeight="1">
      <c r="B88" s="32"/>
      <c r="C88" s="173" t="s">
        <v>77</v>
      </c>
      <c r="D88" s="173" t="s">
        <v>164</v>
      </c>
      <c r="E88" s="174" t="s">
        <v>165</v>
      </c>
      <c r="F88" s="175" t="s">
        <v>166</v>
      </c>
      <c r="G88" s="176" t="s">
        <v>167</v>
      </c>
      <c r="H88" s="177">
        <v>100</v>
      </c>
      <c r="I88" s="178"/>
      <c r="J88" s="179">
        <f>ROUND(I88*H88,2)</f>
        <v>0</v>
      </c>
      <c r="K88" s="175" t="s">
        <v>168</v>
      </c>
      <c r="L88" s="36"/>
      <c r="M88" s="180" t="s">
        <v>1</v>
      </c>
      <c r="N88" s="181" t="s">
        <v>40</v>
      </c>
      <c r="O88" s="58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AR88" s="15" t="s">
        <v>169</v>
      </c>
      <c r="AT88" s="15" t="s">
        <v>164</v>
      </c>
      <c r="AU88" s="15" t="s">
        <v>79</v>
      </c>
      <c r="AY88" s="15" t="s">
        <v>162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5" t="s">
        <v>77</v>
      </c>
      <c r="BK88" s="184">
        <f>ROUND(I88*H88,2)</f>
        <v>0</v>
      </c>
      <c r="BL88" s="15" t="s">
        <v>169</v>
      </c>
      <c r="BM88" s="15" t="s">
        <v>472</v>
      </c>
    </row>
    <row r="89" spans="2:65" s="1" customFormat="1">
      <c r="B89" s="32"/>
      <c r="C89" s="33"/>
      <c r="D89" s="185" t="s">
        <v>171</v>
      </c>
      <c r="E89" s="33"/>
      <c r="F89" s="186" t="s">
        <v>172</v>
      </c>
      <c r="G89" s="33"/>
      <c r="H89" s="33"/>
      <c r="I89" s="101"/>
      <c r="J89" s="33"/>
      <c r="K89" s="33"/>
      <c r="L89" s="36"/>
      <c r="M89" s="187"/>
      <c r="N89" s="58"/>
      <c r="O89" s="58"/>
      <c r="P89" s="58"/>
      <c r="Q89" s="58"/>
      <c r="R89" s="58"/>
      <c r="S89" s="58"/>
      <c r="T89" s="59"/>
      <c r="AT89" s="15" t="s">
        <v>171</v>
      </c>
      <c r="AU89" s="15" t="s">
        <v>79</v>
      </c>
    </row>
    <row r="90" spans="2:65" s="1" customFormat="1" ht="16.5" customHeight="1">
      <c r="B90" s="32"/>
      <c r="C90" s="173" t="s">
        <v>79</v>
      </c>
      <c r="D90" s="173" t="s">
        <v>164</v>
      </c>
      <c r="E90" s="174" t="s">
        <v>173</v>
      </c>
      <c r="F90" s="175" t="s">
        <v>174</v>
      </c>
      <c r="G90" s="176" t="s">
        <v>167</v>
      </c>
      <c r="H90" s="177">
        <v>100</v>
      </c>
      <c r="I90" s="178"/>
      <c r="J90" s="179">
        <f>ROUND(I90*H90,2)</f>
        <v>0</v>
      </c>
      <c r="K90" s="175" t="s">
        <v>1</v>
      </c>
      <c r="L90" s="36"/>
      <c r="M90" s="180" t="s">
        <v>1</v>
      </c>
      <c r="N90" s="181" t="s">
        <v>40</v>
      </c>
      <c r="O90" s="58"/>
      <c r="P90" s="182">
        <f>O90*H90</f>
        <v>0</v>
      </c>
      <c r="Q90" s="182">
        <v>1.8000000000000001E-4</v>
      </c>
      <c r="R90" s="182">
        <f>Q90*H90</f>
        <v>1.8000000000000002E-2</v>
      </c>
      <c r="S90" s="182">
        <v>0</v>
      </c>
      <c r="T90" s="183">
        <f>S90*H90</f>
        <v>0</v>
      </c>
      <c r="AR90" s="15" t="s">
        <v>169</v>
      </c>
      <c r="AT90" s="15" t="s">
        <v>164</v>
      </c>
      <c r="AU90" s="15" t="s">
        <v>79</v>
      </c>
      <c r="AY90" s="15" t="s">
        <v>162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5" t="s">
        <v>77</v>
      </c>
      <c r="BK90" s="184">
        <f>ROUND(I90*H90,2)</f>
        <v>0</v>
      </c>
      <c r="BL90" s="15" t="s">
        <v>169</v>
      </c>
      <c r="BM90" s="15" t="s">
        <v>473</v>
      </c>
    </row>
    <row r="91" spans="2:65" s="1" customFormat="1">
      <c r="B91" s="32"/>
      <c r="C91" s="33"/>
      <c r="D91" s="185" t="s">
        <v>171</v>
      </c>
      <c r="E91" s="33"/>
      <c r="F91" s="186" t="s">
        <v>176</v>
      </c>
      <c r="G91" s="33"/>
      <c r="H91" s="33"/>
      <c r="I91" s="101"/>
      <c r="J91" s="33"/>
      <c r="K91" s="33"/>
      <c r="L91" s="36"/>
      <c r="M91" s="187"/>
      <c r="N91" s="58"/>
      <c r="O91" s="58"/>
      <c r="P91" s="58"/>
      <c r="Q91" s="58"/>
      <c r="R91" s="58"/>
      <c r="S91" s="58"/>
      <c r="T91" s="59"/>
      <c r="AT91" s="15" t="s">
        <v>171</v>
      </c>
      <c r="AU91" s="15" t="s">
        <v>79</v>
      </c>
    </row>
    <row r="92" spans="2:65" s="1" customFormat="1" ht="16.5" customHeight="1">
      <c r="B92" s="32"/>
      <c r="C92" s="173" t="s">
        <v>177</v>
      </c>
      <c r="D92" s="173" t="s">
        <v>164</v>
      </c>
      <c r="E92" s="174" t="s">
        <v>341</v>
      </c>
      <c r="F92" s="175" t="s">
        <v>342</v>
      </c>
      <c r="G92" s="176" t="s">
        <v>180</v>
      </c>
      <c r="H92" s="177">
        <v>9</v>
      </c>
      <c r="I92" s="178"/>
      <c r="J92" s="179">
        <f>ROUND(I92*H92,2)</f>
        <v>0</v>
      </c>
      <c r="K92" s="175" t="s">
        <v>168</v>
      </c>
      <c r="L92" s="36"/>
      <c r="M92" s="180" t="s">
        <v>1</v>
      </c>
      <c r="N92" s="181" t="s">
        <v>40</v>
      </c>
      <c r="O92" s="58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AR92" s="15" t="s">
        <v>169</v>
      </c>
      <c r="AT92" s="15" t="s">
        <v>164</v>
      </c>
      <c r="AU92" s="15" t="s">
        <v>79</v>
      </c>
      <c r="AY92" s="15" t="s">
        <v>162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5" t="s">
        <v>77</v>
      </c>
      <c r="BK92" s="184">
        <f>ROUND(I92*H92,2)</f>
        <v>0</v>
      </c>
      <c r="BL92" s="15" t="s">
        <v>169</v>
      </c>
      <c r="BM92" s="15" t="s">
        <v>474</v>
      </c>
    </row>
    <row r="93" spans="2:65" s="1" customFormat="1">
      <c r="B93" s="32"/>
      <c r="C93" s="33"/>
      <c r="D93" s="185" t="s">
        <v>171</v>
      </c>
      <c r="E93" s="33"/>
      <c r="F93" s="186" t="s">
        <v>344</v>
      </c>
      <c r="G93" s="33"/>
      <c r="H93" s="33"/>
      <c r="I93" s="101"/>
      <c r="J93" s="33"/>
      <c r="K93" s="33"/>
      <c r="L93" s="36"/>
      <c r="M93" s="187"/>
      <c r="N93" s="58"/>
      <c r="O93" s="58"/>
      <c r="P93" s="58"/>
      <c r="Q93" s="58"/>
      <c r="R93" s="58"/>
      <c r="S93" s="58"/>
      <c r="T93" s="59"/>
      <c r="AT93" s="15" t="s">
        <v>171</v>
      </c>
      <c r="AU93" s="15" t="s">
        <v>79</v>
      </c>
    </row>
    <row r="94" spans="2:65" s="1" customFormat="1" ht="16.5" customHeight="1">
      <c r="B94" s="32"/>
      <c r="C94" s="173" t="s">
        <v>169</v>
      </c>
      <c r="D94" s="173" t="s">
        <v>164</v>
      </c>
      <c r="E94" s="174" t="s">
        <v>178</v>
      </c>
      <c r="F94" s="175" t="s">
        <v>179</v>
      </c>
      <c r="G94" s="176" t="s">
        <v>180</v>
      </c>
      <c r="H94" s="177">
        <v>2</v>
      </c>
      <c r="I94" s="178"/>
      <c r="J94" s="179">
        <f>ROUND(I94*H94,2)</f>
        <v>0</v>
      </c>
      <c r="K94" s="175" t="s">
        <v>168</v>
      </c>
      <c r="L94" s="36"/>
      <c r="M94" s="180" t="s">
        <v>1</v>
      </c>
      <c r="N94" s="181" t="s">
        <v>40</v>
      </c>
      <c r="O94" s="58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AR94" s="15" t="s">
        <v>169</v>
      </c>
      <c r="AT94" s="15" t="s">
        <v>164</v>
      </c>
      <c r="AU94" s="15" t="s">
        <v>79</v>
      </c>
      <c r="AY94" s="15" t="s">
        <v>162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5" t="s">
        <v>77</v>
      </c>
      <c r="BK94" s="184">
        <f>ROUND(I94*H94,2)</f>
        <v>0</v>
      </c>
      <c r="BL94" s="15" t="s">
        <v>169</v>
      </c>
      <c r="BM94" s="15" t="s">
        <v>475</v>
      </c>
    </row>
    <row r="95" spans="2:65" s="1" customFormat="1">
      <c r="B95" s="32"/>
      <c r="C95" s="33"/>
      <c r="D95" s="185" t="s">
        <v>171</v>
      </c>
      <c r="E95" s="33"/>
      <c r="F95" s="186" t="s">
        <v>182</v>
      </c>
      <c r="G95" s="33"/>
      <c r="H95" s="33"/>
      <c r="I95" s="101"/>
      <c r="J95" s="33"/>
      <c r="K95" s="33"/>
      <c r="L95" s="36"/>
      <c r="M95" s="187"/>
      <c r="N95" s="58"/>
      <c r="O95" s="58"/>
      <c r="P95" s="58"/>
      <c r="Q95" s="58"/>
      <c r="R95" s="58"/>
      <c r="S95" s="58"/>
      <c r="T95" s="59"/>
      <c r="AT95" s="15" t="s">
        <v>171</v>
      </c>
      <c r="AU95" s="15" t="s">
        <v>79</v>
      </c>
    </row>
    <row r="96" spans="2:65" s="1" customFormat="1" ht="16.5" customHeight="1">
      <c r="B96" s="32"/>
      <c r="C96" s="173" t="s">
        <v>187</v>
      </c>
      <c r="D96" s="173" t="s">
        <v>164</v>
      </c>
      <c r="E96" s="174" t="s">
        <v>349</v>
      </c>
      <c r="F96" s="175" t="s">
        <v>350</v>
      </c>
      <c r="G96" s="176" t="s">
        <v>180</v>
      </c>
      <c r="H96" s="177">
        <v>9</v>
      </c>
      <c r="I96" s="178"/>
      <c r="J96" s="179">
        <f>ROUND(I96*H96,2)</f>
        <v>0</v>
      </c>
      <c r="K96" s="175" t="s">
        <v>267</v>
      </c>
      <c r="L96" s="36"/>
      <c r="M96" s="180" t="s">
        <v>1</v>
      </c>
      <c r="N96" s="181" t="s">
        <v>40</v>
      </c>
      <c r="O96" s="58"/>
      <c r="P96" s="182">
        <f>O96*H96</f>
        <v>0</v>
      </c>
      <c r="Q96" s="182">
        <v>5.0000000000000002E-5</v>
      </c>
      <c r="R96" s="182">
        <f>Q96*H96</f>
        <v>4.5000000000000004E-4</v>
      </c>
      <c r="S96" s="182">
        <v>0</v>
      </c>
      <c r="T96" s="183">
        <f>S96*H96</f>
        <v>0</v>
      </c>
      <c r="AR96" s="15" t="s">
        <v>169</v>
      </c>
      <c r="AT96" s="15" t="s">
        <v>164</v>
      </c>
      <c r="AU96" s="15" t="s">
        <v>79</v>
      </c>
      <c r="AY96" s="15" t="s">
        <v>162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5" t="s">
        <v>77</v>
      </c>
      <c r="BK96" s="184">
        <f>ROUND(I96*H96,2)</f>
        <v>0</v>
      </c>
      <c r="BL96" s="15" t="s">
        <v>169</v>
      </c>
      <c r="BM96" s="15" t="s">
        <v>476</v>
      </c>
    </row>
    <row r="97" spans="2:65" s="1" customFormat="1">
      <c r="B97" s="32"/>
      <c r="C97" s="33"/>
      <c r="D97" s="185" t="s">
        <v>171</v>
      </c>
      <c r="E97" s="33"/>
      <c r="F97" s="186" t="s">
        <v>352</v>
      </c>
      <c r="G97" s="33"/>
      <c r="H97" s="33"/>
      <c r="I97" s="101"/>
      <c r="J97" s="33"/>
      <c r="K97" s="33"/>
      <c r="L97" s="36"/>
      <c r="M97" s="187"/>
      <c r="N97" s="58"/>
      <c r="O97" s="58"/>
      <c r="P97" s="58"/>
      <c r="Q97" s="58"/>
      <c r="R97" s="58"/>
      <c r="S97" s="58"/>
      <c r="T97" s="59"/>
      <c r="AT97" s="15" t="s">
        <v>171</v>
      </c>
      <c r="AU97" s="15" t="s">
        <v>79</v>
      </c>
    </row>
    <row r="98" spans="2:65" s="1" customFormat="1" ht="16.5" customHeight="1">
      <c r="B98" s="32"/>
      <c r="C98" s="173" t="s">
        <v>192</v>
      </c>
      <c r="D98" s="173" t="s">
        <v>164</v>
      </c>
      <c r="E98" s="174" t="s">
        <v>183</v>
      </c>
      <c r="F98" s="175" t="s">
        <v>184</v>
      </c>
      <c r="G98" s="176" t="s">
        <v>180</v>
      </c>
      <c r="H98" s="177">
        <v>2</v>
      </c>
      <c r="I98" s="178"/>
      <c r="J98" s="179">
        <f>ROUND(I98*H98,2)</f>
        <v>0</v>
      </c>
      <c r="K98" s="175" t="s">
        <v>168</v>
      </c>
      <c r="L98" s="36"/>
      <c r="M98" s="180" t="s">
        <v>1</v>
      </c>
      <c r="N98" s="181" t="s">
        <v>40</v>
      </c>
      <c r="O98" s="58"/>
      <c r="P98" s="182">
        <f>O98*H98</f>
        <v>0</v>
      </c>
      <c r="Q98" s="182">
        <v>5.0000000000000002E-5</v>
      </c>
      <c r="R98" s="182">
        <f>Q98*H98</f>
        <v>1E-4</v>
      </c>
      <c r="S98" s="182">
        <v>0</v>
      </c>
      <c r="T98" s="183">
        <f>S98*H98</f>
        <v>0</v>
      </c>
      <c r="AR98" s="15" t="s">
        <v>169</v>
      </c>
      <c r="AT98" s="15" t="s">
        <v>164</v>
      </c>
      <c r="AU98" s="15" t="s">
        <v>79</v>
      </c>
      <c r="AY98" s="15" t="s">
        <v>162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5" t="s">
        <v>77</v>
      </c>
      <c r="BK98" s="184">
        <f>ROUND(I98*H98,2)</f>
        <v>0</v>
      </c>
      <c r="BL98" s="15" t="s">
        <v>169</v>
      </c>
      <c r="BM98" s="15" t="s">
        <v>477</v>
      </c>
    </row>
    <row r="99" spans="2:65" s="1" customFormat="1">
      <c r="B99" s="32"/>
      <c r="C99" s="33"/>
      <c r="D99" s="185" t="s">
        <v>171</v>
      </c>
      <c r="E99" s="33"/>
      <c r="F99" s="186" t="s">
        <v>186</v>
      </c>
      <c r="G99" s="33"/>
      <c r="H99" s="33"/>
      <c r="I99" s="101"/>
      <c r="J99" s="33"/>
      <c r="K99" s="33"/>
      <c r="L99" s="36"/>
      <c r="M99" s="187"/>
      <c r="N99" s="58"/>
      <c r="O99" s="58"/>
      <c r="P99" s="58"/>
      <c r="Q99" s="58"/>
      <c r="R99" s="58"/>
      <c r="S99" s="58"/>
      <c r="T99" s="59"/>
      <c r="AT99" s="15" t="s">
        <v>171</v>
      </c>
      <c r="AU99" s="15" t="s">
        <v>79</v>
      </c>
    </row>
    <row r="100" spans="2:65" s="1" customFormat="1" ht="16.5" customHeight="1">
      <c r="B100" s="32"/>
      <c r="C100" s="173" t="s">
        <v>197</v>
      </c>
      <c r="D100" s="173" t="s">
        <v>164</v>
      </c>
      <c r="E100" s="174" t="s">
        <v>354</v>
      </c>
      <c r="F100" s="175" t="s">
        <v>355</v>
      </c>
      <c r="G100" s="176" t="s">
        <v>180</v>
      </c>
      <c r="H100" s="177">
        <v>9</v>
      </c>
      <c r="I100" s="178"/>
      <c r="J100" s="179">
        <f>ROUND(I100*H100,2)</f>
        <v>0</v>
      </c>
      <c r="K100" s="175" t="s">
        <v>267</v>
      </c>
      <c r="L100" s="36"/>
      <c r="M100" s="180" t="s">
        <v>1</v>
      </c>
      <c r="N100" s="181" t="s">
        <v>40</v>
      </c>
      <c r="O100" s="58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AR100" s="15" t="s">
        <v>169</v>
      </c>
      <c r="AT100" s="15" t="s">
        <v>164</v>
      </c>
      <c r="AU100" s="15" t="s">
        <v>79</v>
      </c>
      <c r="AY100" s="15" t="s">
        <v>162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5" t="s">
        <v>77</v>
      </c>
      <c r="BK100" s="184">
        <f>ROUND(I100*H100,2)</f>
        <v>0</v>
      </c>
      <c r="BL100" s="15" t="s">
        <v>169</v>
      </c>
      <c r="BM100" s="15" t="s">
        <v>478</v>
      </c>
    </row>
    <row r="101" spans="2:65" s="1" customFormat="1" ht="19.5">
      <c r="B101" s="32"/>
      <c r="C101" s="33"/>
      <c r="D101" s="185" t="s">
        <v>171</v>
      </c>
      <c r="E101" s="33"/>
      <c r="F101" s="186" t="s">
        <v>357</v>
      </c>
      <c r="G101" s="33"/>
      <c r="H101" s="33"/>
      <c r="I101" s="101"/>
      <c r="J101" s="33"/>
      <c r="K101" s="33"/>
      <c r="L101" s="36"/>
      <c r="M101" s="187"/>
      <c r="N101" s="58"/>
      <c r="O101" s="58"/>
      <c r="P101" s="58"/>
      <c r="Q101" s="58"/>
      <c r="R101" s="58"/>
      <c r="S101" s="58"/>
      <c r="T101" s="59"/>
      <c r="AT101" s="15" t="s">
        <v>171</v>
      </c>
      <c r="AU101" s="15" t="s">
        <v>79</v>
      </c>
    </row>
    <row r="102" spans="2:65" s="1" customFormat="1" ht="16.5" customHeight="1">
      <c r="B102" s="32"/>
      <c r="C102" s="173" t="s">
        <v>202</v>
      </c>
      <c r="D102" s="173" t="s">
        <v>164</v>
      </c>
      <c r="E102" s="174" t="s">
        <v>479</v>
      </c>
      <c r="F102" s="175" t="s">
        <v>480</v>
      </c>
      <c r="G102" s="176" t="s">
        <v>180</v>
      </c>
      <c r="H102" s="177">
        <v>2</v>
      </c>
      <c r="I102" s="178"/>
      <c r="J102" s="179">
        <f>ROUND(I102*H102,2)</f>
        <v>0</v>
      </c>
      <c r="K102" s="175" t="s">
        <v>168</v>
      </c>
      <c r="L102" s="36"/>
      <c r="M102" s="180" t="s">
        <v>1</v>
      </c>
      <c r="N102" s="181" t="s">
        <v>40</v>
      </c>
      <c r="O102" s="58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AR102" s="15" t="s">
        <v>169</v>
      </c>
      <c r="AT102" s="15" t="s">
        <v>164</v>
      </c>
      <c r="AU102" s="15" t="s">
        <v>79</v>
      </c>
      <c r="AY102" s="15" t="s">
        <v>162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5" t="s">
        <v>77</v>
      </c>
      <c r="BK102" s="184">
        <f>ROUND(I102*H102,2)</f>
        <v>0</v>
      </c>
      <c r="BL102" s="15" t="s">
        <v>169</v>
      </c>
      <c r="BM102" s="15" t="s">
        <v>481</v>
      </c>
    </row>
    <row r="103" spans="2:65" s="1" customFormat="1" ht="19.5">
      <c r="B103" s="32"/>
      <c r="C103" s="33"/>
      <c r="D103" s="185" t="s">
        <v>171</v>
      </c>
      <c r="E103" s="33"/>
      <c r="F103" s="186" t="s">
        <v>482</v>
      </c>
      <c r="G103" s="33"/>
      <c r="H103" s="33"/>
      <c r="I103" s="101"/>
      <c r="J103" s="33"/>
      <c r="K103" s="33"/>
      <c r="L103" s="36"/>
      <c r="M103" s="187"/>
      <c r="N103" s="58"/>
      <c r="O103" s="58"/>
      <c r="P103" s="58"/>
      <c r="Q103" s="58"/>
      <c r="R103" s="58"/>
      <c r="S103" s="58"/>
      <c r="T103" s="59"/>
      <c r="AT103" s="15" t="s">
        <v>171</v>
      </c>
      <c r="AU103" s="15" t="s">
        <v>79</v>
      </c>
    </row>
    <row r="104" spans="2:65" s="1" customFormat="1" ht="16.5" customHeight="1">
      <c r="B104" s="32"/>
      <c r="C104" s="173" t="s">
        <v>207</v>
      </c>
      <c r="D104" s="173" t="s">
        <v>164</v>
      </c>
      <c r="E104" s="174" t="s">
        <v>362</v>
      </c>
      <c r="F104" s="175" t="s">
        <v>363</v>
      </c>
      <c r="G104" s="176" t="s">
        <v>180</v>
      </c>
      <c r="H104" s="177">
        <v>9</v>
      </c>
      <c r="I104" s="178"/>
      <c r="J104" s="179">
        <f>ROUND(I104*H104,2)</f>
        <v>0</v>
      </c>
      <c r="K104" s="175" t="s">
        <v>267</v>
      </c>
      <c r="L104" s="36"/>
      <c r="M104" s="180" t="s">
        <v>1</v>
      </c>
      <c r="N104" s="181" t="s">
        <v>40</v>
      </c>
      <c r="O104" s="58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AR104" s="15" t="s">
        <v>169</v>
      </c>
      <c r="AT104" s="15" t="s">
        <v>164</v>
      </c>
      <c r="AU104" s="15" t="s">
        <v>79</v>
      </c>
      <c r="AY104" s="15" t="s">
        <v>162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5" t="s">
        <v>77</v>
      </c>
      <c r="BK104" s="184">
        <f>ROUND(I104*H104,2)</f>
        <v>0</v>
      </c>
      <c r="BL104" s="15" t="s">
        <v>169</v>
      </c>
      <c r="BM104" s="15" t="s">
        <v>483</v>
      </c>
    </row>
    <row r="105" spans="2:65" s="1" customFormat="1" ht="19.5">
      <c r="B105" s="32"/>
      <c r="C105" s="33"/>
      <c r="D105" s="185" t="s">
        <v>171</v>
      </c>
      <c r="E105" s="33"/>
      <c r="F105" s="186" t="s">
        <v>365</v>
      </c>
      <c r="G105" s="33"/>
      <c r="H105" s="33"/>
      <c r="I105" s="101"/>
      <c r="J105" s="33"/>
      <c r="K105" s="33"/>
      <c r="L105" s="36"/>
      <c r="M105" s="187"/>
      <c r="N105" s="58"/>
      <c r="O105" s="58"/>
      <c r="P105" s="58"/>
      <c r="Q105" s="58"/>
      <c r="R105" s="58"/>
      <c r="S105" s="58"/>
      <c r="T105" s="59"/>
      <c r="AT105" s="15" t="s">
        <v>171</v>
      </c>
      <c r="AU105" s="15" t="s">
        <v>79</v>
      </c>
    </row>
    <row r="106" spans="2:65" s="1" customFormat="1" ht="16.5" customHeight="1">
      <c r="B106" s="32"/>
      <c r="C106" s="173" t="s">
        <v>104</v>
      </c>
      <c r="D106" s="173" t="s">
        <v>164</v>
      </c>
      <c r="E106" s="174" t="s">
        <v>366</v>
      </c>
      <c r="F106" s="175" t="s">
        <v>367</v>
      </c>
      <c r="G106" s="176" t="s">
        <v>180</v>
      </c>
      <c r="H106" s="177">
        <v>9</v>
      </c>
      <c r="I106" s="178"/>
      <c r="J106" s="179">
        <f>ROUND(I106*H106,2)</f>
        <v>0</v>
      </c>
      <c r="K106" s="175" t="s">
        <v>168</v>
      </c>
      <c r="L106" s="36"/>
      <c r="M106" s="180" t="s">
        <v>1</v>
      </c>
      <c r="N106" s="181" t="s">
        <v>40</v>
      </c>
      <c r="O106" s="58"/>
      <c r="P106" s="182">
        <f>O106*H106</f>
        <v>0</v>
      </c>
      <c r="Q106" s="182">
        <v>2.7E-4</v>
      </c>
      <c r="R106" s="182">
        <f>Q106*H106</f>
        <v>2.4299999999999999E-3</v>
      </c>
      <c r="S106" s="182">
        <v>0</v>
      </c>
      <c r="T106" s="183">
        <f>S106*H106</f>
        <v>0</v>
      </c>
      <c r="AR106" s="15" t="s">
        <v>169</v>
      </c>
      <c r="AT106" s="15" t="s">
        <v>164</v>
      </c>
      <c r="AU106" s="15" t="s">
        <v>79</v>
      </c>
      <c r="AY106" s="15" t="s">
        <v>162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5" t="s">
        <v>77</v>
      </c>
      <c r="BK106" s="184">
        <f>ROUND(I106*H106,2)</f>
        <v>0</v>
      </c>
      <c r="BL106" s="15" t="s">
        <v>169</v>
      </c>
      <c r="BM106" s="15" t="s">
        <v>484</v>
      </c>
    </row>
    <row r="107" spans="2:65" s="1" customFormat="1">
      <c r="B107" s="32"/>
      <c r="C107" s="33"/>
      <c r="D107" s="185" t="s">
        <v>171</v>
      </c>
      <c r="E107" s="33"/>
      <c r="F107" s="186" t="s">
        <v>369</v>
      </c>
      <c r="G107" s="33"/>
      <c r="H107" s="33"/>
      <c r="I107" s="101"/>
      <c r="J107" s="33"/>
      <c r="K107" s="33"/>
      <c r="L107" s="36"/>
      <c r="M107" s="187"/>
      <c r="N107" s="58"/>
      <c r="O107" s="58"/>
      <c r="P107" s="58"/>
      <c r="Q107" s="58"/>
      <c r="R107" s="58"/>
      <c r="S107" s="58"/>
      <c r="T107" s="59"/>
      <c r="AT107" s="15" t="s">
        <v>171</v>
      </c>
      <c r="AU107" s="15" t="s">
        <v>79</v>
      </c>
    </row>
    <row r="108" spans="2:65" s="1" customFormat="1" ht="16.5" customHeight="1">
      <c r="B108" s="32"/>
      <c r="C108" s="173" t="s">
        <v>107</v>
      </c>
      <c r="D108" s="173" t="s">
        <v>164</v>
      </c>
      <c r="E108" s="174" t="s">
        <v>198</v>
      </c>
      <c r="F108" s="175" t="s">
        <v>199</v>
      </c>
      <c r="G108" s="176" t="s">
        <v>180</v>
      </c>
      <c r="H108" s="177">
        <v>2</v>
      </c>
      <c r="I108" s="178"/>
      <c r="J108" s="179">
        <f>ROUND(I108*H108,2)</f>
        <v>0</v>
      </c>
      <c r="K108" s="175" t="s">
        <v>168</v>
      </c>
      <c r="L108" s="36"/>
      <c r="M108" s="180" t="s">
        <v>1</v>
      </c>
      <c r="N108" s="181" t="s">
        <v>40</v>
      </c>
      <c r="O108" s="58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AR108" s="15" t="s">
        <v>169</v>
      </c>
      <c r="AT108" s="15" t="s">
        <v>164</v>
      </c>
      <c r="AU108" s="15" t="s">
        <v>79</v>
      </c>
      <c r="AY108" s="15" t="s">
        <v>162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5" t="s">
        <v>77</v>
      </c>
      <c r="BK108" s="184">
        <f>ROUND(I108*H108,2)</f>
        <v>0</v>
      </c>
      <c r="BL108" s="15" t="s">
        <v>169</v>
      </c>
      <c r="BM108" s="15" t="s">
        <v>485</v>
      </c>
    </row>
    <row r="109" spans="2:65" s="1" customFormat="1" ht="19.5">
      <c r="B109" s="32"/>
      <c r="C109" s="33"/>
      <c r="D109" s="185" t="s">
        <v>171</v>
      </c>
      <c r="E109" s="33"/>
      <c r="F109" s="186" t="s">
        <v>201</v>
      </c>
      <c r="G109" s="33"/>
      <c r="H109" s="33"/>
      <c r="I109" s="101"/>
      <c r="J109" s="33"/>
      <c r="K109" s="33"/>
      <c r="L109" s="36"/>
      <c r="M109" s="187"/>
      <c r="N109" s="58"/>
      <c r="O109" s="58"/>
      <c r="P109" s="58"/>
      <c r="Q109" s="58"/>
      <c r="R109" s="58"/>
      <c r="S109" s="58"/>
      <c r="T109" s="59"/>
      <c r="AT109" s="15" t="s">
        <v>171</v>
      </c>
      <c r="AU109" s="15" t="s">
        <v>79</v>
      </c>
    </row>
    <row r="110" spans="2:65" s="1" customFormat="1" ht="16.5" customHeight="1">
      <c r="B110" s="32"/>
      <c r="C110" s="173" t="s">
        <v>110</v>
      </c>
      <c r="D110" s="173" t="s">
        <v>164</v>
      </c>
      <c r="E110" s="174" t="s">
        <v>203</v>
      </c>
      <c r="F110" s="175" t="s">
        <v>204</v>
      </c>
      <c r="G110" s="176" t="s">
        <v>180</v>
      </c>
      <c r="H110" s="177">
        <v>2</v>
      </c>
      <c r="I110" s="178"/>
      <c r="J110" s="179">
        <f>ROUND(I110*H110,2)</f>
        <v>0</v>
      </c>
      <c r="K110" s="175" t="s">
        <v>168</v>
      </c>
      <c r="L110" s="36"/>
      <c r="M110" s="180" t="s">
        <v>1</v>
      </c>
      <c r="N110" s="181" t="s">
        <v>40</v>
      </c>
      <c r="O110" s="58"/>
      <c r="P110" s="182">
        <f>O110*H110</f>
        <v>0</v>
      </c>
      <c r="Q110" s="182">
        <v>5.2999999999999998E-4</v>
      </c>
      <c r="R110" s="182">
        <f>Q110*H110</f>
        <v>1.06E-3</v>
      </c>
      <c r="S110" s="182">
        <v>0</v>
      </c>
      <c r="T110" s="183">
        <f>S110*H110</f>
        <v>0</v>
      </c>
      <c r="AR110" s="15" t="s">
        <v>169</v>
      </c>
      <c r="AT110" s="15" t="s">
        <v>164</v>
      </c>
      <c r="AU110" s="15" t="s">
        <v>79</v>
      </c>
      <c r="AY110" s="15" t="s">
        <v>162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5" t="s">
        <v>77</v>
      </c>
      <c r="BK110" s="184">
        <f>ROUND(I110*H110,2)</f>
        <v>0</v>
      </c>
      <c r="BL110" s="15" t="s">
        <v>169</v>
      </c>
      <c r="BM110" s="15" t="s">
        <v>486</v>
      </c>
    </row>
    <row r="111" spans="2:65" s="1" customFormat="1">
      <c r="B111" s="32"/>
      <c r="C111" s="33"/>
      <c r="D111" s="185" t="s">
        <v>171</v>
      </c>
      <c r="E111" s="33"/>
      <c r="F111" s="186" t="s">
        <v>206</v>
      </c>
      <c r="G111" s="33"/>
      <c r="H111" s="33"/>
      <c r="I111" s="101"/>
      <c r="J111" s="33"/>
      <c r="K111" s="33"/>
      <c r="L111" s="36"/>
      <c r="M111" s="187"/>
      <c r="N111" s="58"/>
      <c r="O111" s="58"/>
      <c r="P111" s="58"/>
      <c r="Q111" s="58"/>
      <c r="R111" s="58"/>
      <c r="S111" s="58"/>
      <c r="T111" s="59"/>
      <c r="AT111" s="15" t="s">
        <v>171</v>
      </c>
      <c r="AU111" s="15" t="s">
        <v>79</v>
      </c>
    </row>
    <row r="112" spans="2:65" s="1" customFormat="1" ht="16.5" customHeight="1">
      <c r="B112" s="32"/>
      <c r="C112" s="173" t="s">
        <v>113</v>
      </c>
      <c r="D112" s="173" t="s">
        <v>164</v>
      </c>
      <c r="E112" s="174" t="s">
        <v>372</v>
      </c>
      <c r="F112" s="175" t="s">
        <v>373</v>
      </c>
      <c r="G112" s="176" t="s">
        <v>180</v>
      </c>
      <c r="H112" s="177">
        <v>9</v>
      </c>
      <c r="I112" s="178"/>
      <c r="J112" s="179">
        <f>ROUND(I112*H112,2)</f>
        <v>0</v>
      </c>
      <c r="K112" s="175" t="s">
        <v>168</v>
      </c>
      <c r="L112" s="36"/>
      <c r="M112" s="180" t="s">
        <v>1</v>
      </c>
      <c r="N112" s="181" t="s">
        <v>40</v>
      </c>
      <c r="O112" s="58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AR112" s="15" t="s">
        <v>222</v>
      </c>
      <c r="AT112" s="15" t="s">
        <v>164</v>
      </c>
      <c r="AU112" s="15" t="s">
        <v>79</v>
      </c>
      <c r="AY112" s="15" t="s">
        <v>162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5" t="s">
        <v>77</v>
      </c>
      <c r="BK112" s="184">
        <f>ROUND(I112*H112,2)</f>
        <v>0</v>
      </c>
      <c r="BL112" s="15" t="s">
        <v>222</v>
      </c>
      <c r="BM112" s="15" t="s">
        <v>487</v>
      </c>
    </row>
    <row r="113" spans="2:65" s="1" customFormat="1" ht="19.5">
      <c r="B113" s="32"/>
      <c r="C113" s="33"/>
      <c r="D113" s="185" t="s">
        <v>171</v>
      </c>
      <c r="E113" s="33"/>
      <c r="F113" s="186" t="s">
        <v>375</v>
      </c>
      <c r="G113" s="33"/>
      <c r="H113" s="33"/>
      <c r="I113" s="101"/>
      <c r="J113" s="33"/>
      <c r="K113" s="33"/>
      <c r="L113" s="36"/>
      <c r="M113" s="187"/>
      <c r="N113" s="58"/>
      <c r="O113" s="58"/>
      <c r="P113" s="58"/>
      <c r="Q113" s="58"/>
      <c r="R113" s="58"/>
      <c r="S113" s="58"/>
      <c r="T113" s="59"/>
      <c r="AT113" s="15" t="s">
        <v>171</v>
      </c>
      <c r="AU113" s="15" t="s">
        <v>79</v>
      </c>
    </row>
    <row r="114" spans="2:65" s="1" customFormat="1" ht="16.5" customHeight="1">
      <c r="B114" s="32"/>
      <c r="C114" s="173" t="s">
        <v>116</v>
      </c>
      <c r="D114" s="173" t="s">
        <v>164</v>
      </c>
      <c r="E114" s="174" t="s">
        <v>216</v>
      </c>
      <c r="F114" s="175" t="s">
        <v>217</v>
      </c>
      <c r="G114" s="176" t="s">
        <v>180</v>
      </c>
      <c r="H114" s="177">
        <v>2</v>
      </c>
      <c r="I114" s="178"/>
      <c r="J114" s="179">
        <f>ROUND(I114*H114,2)</f>
        <v>0</v>
      </c>
      <c r="K114" s="175" t="s">
        <v>168</v>
      </c>
      <c r="L114" s="36"/>
      <c r="M114" s="180" t="s">
        <v>1</v>
      </c>
      <c r="N114" s="181" t="s">
        <v>40</v>
      </c>
      <c r="O114" s="58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AR114" s="15" t="s">
        <v>222</v>
      </c>
      <c r="AT114" s="15" t="s">
        <v>164</v>
      </c>
      <c r="AU114" s="15" t="s">
        <v>79</v>
      </c>
      <c r="AY114" s="15" t="s">
        <v>162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5" t="s">
        <v>77</v>
      </c>
      <c r="BK114" s="184">
        <f>ROUND(I114*H114,2)</f>
        <v>0</v>
      </c>
      <c r="BL114" s="15" t="s">
        <v>222</v>
      </c>
      <c r="BM114" s="15" t="s">
        <v>488</v>
      </c>
    </row>
    <row r="115" spans="2:65" s="1" customFormat="1" ht="19.5">
      <c r="B115" s="32"/>
      <c r="C115" s="33"/>
      <c r="D115" s="185" t="s">
        <v>171</v>
      </c>
      <c r="E115" s="33"/>
      <c r="F115" s="186" t="s">
        <v>219</v>
      </c>
      <c r="G115" s="33"/>
      <c r="H115" s="33"/>
      <c r="I115" s="101"/>
      <c r="J115" s="33"/>
      <c r="K115" s="33"/>
      <c r="L115" s="36"/>
      <c r="M115" s="187"/>
      <c r="N115" s="58"/>
      <c r="O115" s="58"/>
      <c r="P115" s="58"/>
      <c r="Q115" s="58"/>
      <c r="R115" s="58"/>
      <c r="S115" s="58"/>
      <c r="T115" s="59"/>
      <c r="AT115" s="15" t="s">
        <v>171</v>
      </c>
      <c r="AU115" s="15" t="s">
        <v>79</v>
      </c>
    </row>
    <row r="116" spans="2:65" s="1" customFormat="1" ht="16.5" customHeight="1">
      <c r="B116" s="32"/>
      <c r="C116" s="173" t="s">
        <v>8</v>
      </c>
      <c r="D116" s="173" t="s">
        <v>164</v>
      </c>
      <c r="E116" s="174" t="s">
        <v>377</v>
      </c>
      <c r="F116" s="175" t="s">
        <v>378</v>
      </c>
      <c r="G116" s="176" t="s">
        <v>238</v>
      </c>
      <c r="H116" s="177">
        <v>8</v>
      </c>
      <c r="I116" s="178"/>
      <c r="J116" s="179">
        <f>ROUND(I116*H116,2)</f>
        <v>0</v>
      </c>
      <c r="K116" s="175" t="s">
        <v>168</v>
      </c>
      <c r="L116" s="36"/>
      <c r="M116" s="180" t="s">
        <v>1</v>
      </c>
      <c r="N116" s="181" t="s">
        <v>40</v>
      </c>
      <c r="O116" s="58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AR116" s="15" t="s">
        <v>169</v>
      </c>
      <c r="AT116" s="15" t="s">
        <v>164</v>
      </c>
      <c r="AU116" s="15" t="s">
        <v>79</v>
      </c>
      <c r="AY116" s="15" t="s">
        <v>162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5" t="s">
        <v>77</v>
      </c>
      <c r="BK116" s="184">
        <f>ROUND(I116*H116,2)</f>
        <v>0</v>
      </c>
      <c r="BL116" s="15" t="s">
        <v>169</v>
      </c>
      <c r="BM116" s="15" t="s">
        <v>489</v>
      </c>
    </row>
    <row r="117" spans="2:65" s="1" customFormat="1" ht="19.5">
      <c r="B117" s="32"/>
      <c r="C117" s="33"/>
      <c r="D117" s="185" t="s">
        <v>171</v>
      </c>
      <c r="E117" s="33"/>
      <c r="F117" s="186" t="s">
        <v>380</v>
      </c>
      <c r="G117" s="33"/>
      <c r="H117" s="33"/>
      <c r="I117" s="101"/>
      <c r="J117" s="33"/>
      <c r="K117" s="33"/>
      <c r="L117" s="36"/>
      <c r="M117" s="187"/>
      <c r="N117" s="58"/>
      <c r="O117" s="58"/>
      <c r="P117" s="58"/>
      <c r="Q117" s="58"/>
      <c r="R117" s="58"/>
      <c r="S117" s="58"/>
      <c r="T117" s="59"/>
      <c r="AT117" s="15" t="s">
        <v>171</v>
      </c>
      <c r="AU117" s="15" t="s">
        <v>79</v>
      </c>
    </row>
    <row r="118" spans="2:65" s="11" customFormat="1">
      <c r="B118" s="188"/>
      <c r="C118" s="189"/>
      <c r="D118" s="185" t="s">
        <v>241</v>
      </c>
      <c r="E118" s="190" t="s">
        <v>1</v>
      </c>
      <c r="F118" s="191" t="s">
        <v>490</v>
      </c>
      <c r="G118" s="189"/>
      <c r="H118" s="192">
        <v>8</v>
      </c>
      <c r="I118" s="193"/>
      <c r="J118" s="189"/>
      <c r="K118" s="189"/>
      <c r="L118" s="194"/>
      <c r="M118" s="195"/>
      <c r="N118" s="196"/>
      <c r="O118" s="196"/>
      <c r="P118" s="196"/>
      <c r="Q118" s="196"/>
      <c r="R118" s="196"/>
      <c r="S118" s="196"/>
      <c r="T118" s="197"/>
      <c r="AT118" s="198" t="s">
        <v>241</v>
      </c>
      <c r="AU118" s="198" t="s">
        <v>79</v>
      </c>
      <c r="AV118" s="11" t="s">
        <v>79</v>
      </c>
      <c r="AW118" s="11" t="s">
        <v>31</v>
      </c>
      <c r="AX118" s="11" t="s">
        <v>77</v>
      </c>
      <c r="AY118" s="198" t="s">
        <v>162</v>
      </c>
    </row>
    <row r="119" spans="2:65" s="10" customFormat="1" ht="20.85" customHeight="1">
      <c r="B119" s="157"/>
      <c r="C119" s="158"/>
      <c r="D119" s="159" t="s">
        <v>68</v>
      </c>
      <c r="E119" s="171" t="s">
        <v>79</v>
      </c>
      <c r="F119" s="171" t="s">
        <v>225</v>
      </c>
      <c r="G119" s="158"/>
      <c r="H119" s="158"/>
      <c r="I119" s="161"/>
      <c r="J119" s="172">
        <f>BK119</f>
        <v>0</v>
      </c>
      <c r="K119" s="158"/>
      <c r="L119" s="163"/>
      <c r="M119" s="164"/>
      <c r="N119" s="165"/>
      <c r="O119" s="165"/>
      <c r="P119" s="166">
        <f>SUM(P120:P159)</f>
        <v>0</v>
      </c>
      <c r="Q119" s="165"/>
      <c r="R119" s="166">
        <f>SUM(R120:R159)</f>
        <v>6.1437000000000005E-2</v>
      </c>
      <c r="S119" s="165"/>
      <c r="T119" s="167">
        <f>SUM(T120:T159)</f>
        <v>0</v>
      </c>
      <c r="AR119" s="168" t="s">
        <v>77</v>
      </c>
      <c r="AT119" s="169" t="s">
        <v>68</v>
      </c>
      <c r="AU119" s="169" t="s">
        <v>79</v>
      </c>
      <c r="AY119" s="168" t="s">
        <v>162</v>
      </c>
      <c r="BK119" s="170">
        <f>SUM(BK120:BK159)</f>
        <v>0</v>
      </c>
    </row>
    <row r="120" spans="2:65" s="1" customFormat="1" ht="16.5" customHeight="1">
      <c r="B120" s="32"/>
      <c r="C120" s="173" t="s">
        <v>121</v>
      </c>
      <c r="D120" s="173" t="s">
        <v>164</v>
      </c>
      <c r="E120" s="174" t="s">
        <v>226</v>
      </c>
      <c r="F120" s="175" t="s">
        <v>227</v>
      </c>
      <c r="G120" s="176" t="s">
        <v>228</v>
      </c>
      <c r="H120" s="177">
        <v>120</v>
      </c>
      <c r="I120" s="178"/>
      <c r="J120" s="179">
        <f>ROUND(I120*H120,2)</f>
        <v>0</v>
      </c>
      <c r="K120" s="175" t="s">
        <v>168</v>
      </c>
      <c r="L120" s="36"/>
      <c r="M120" s="180" t="s">
        <v>1</v>
      </c>
      <c r="N120" s="181" t="s">
        <v>40</v>
      </c>
      <c r="O120" s="58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AR120" s="15" t="s">
        <v>169</v>
      </c>
      <c r="AT120" s="15" t="s">
        <v>164</v>
      </c>
      <c r="AU120" s="15" t="s">
        <v>177</v>
      </c>
      <c r="AY120" s="15" t="s">
        <v>162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5" t="s">
        <v>77</v>
      </c>
      <c r="BK120" s="184">
        <f>ROUND(I120*H120,2)</f>
        <v>0</v>
      </c>
      <c r="BL120" s="15" t="s">
        <v>169</v>
      </c>
      <c r="BM120" s="15" t="s">
        <v>491</v>
      </c>
    </row>
    <row r="121" spans="2:65" s="1" customFormat="1">
      <c r="B121" s="32"/>
      <c r="C121" s="33"/>
      <c r="D121" s="185" t="s">
        <v>171</v>
      </c>
      <c r="E121" s="33"/>
      <c r="F121" s="186" t="s">
        <v>230</v>
      </c>
      <c r="G121" s="33"/>
      <c r="H121" s="33"/>
      <c r="I121" s="101"/>
      <c r="J121" s="33"/>
      <c r="K121" s="33"/>
      <c r="L121" s="36"/>
      <c r="M121" s="187"/>
      <c r="N121" s="58"/>
      <c r="O121" s="58"/>
      <c r="P121" s="58"/>
      <c r="Q121" s="58"/>
      <c r="R121" s="58"/>
      <c r="S121" s="58"/>
      <c r="T121" s="59"/>
      <c r="AT121" s="15" t="s">
        <v>171</v>
      </c>
      <c r="AU121" s="15" t="s">
        <v>177</v>
      </c>
    </row>
    <row r="122" spans="2:65" s="1" customFormat="1" ht="16.5" customHeight="1">
      <c r="B122" s="32"/>
      <c r="C122" s="173" t="s">
        <v>124</v>
      </c>
      <c r="D122" s="173" t="s">
        <v>164</v>
      </c>
      <c r="E122" s="174" t="s">
        <v>231</v>
      </c>
      <c r="F122" s="175" t="s">
        <v>232</v>
      </c>
      <c r="G122" s="176" t="s">
        <v>233</v>
      </c>
      <c r="H122" s="177">
        <v>30</v>
      </c>
      <c r="I122" s="178"/>
      <c r="J122" s="179">
        <f>ROUND(I122*H122,2)</f>
        <v>0</v>
      </c>
      <c r="K122" s="175" t="s">
        <v>168</v>
      </c>
      <c r="L122" s="36"/>
      <c r="M122" s="180" t="s">
        <v>1</v>
      </c>
      <c r="N122" s="181" t="s">
        <v>40</v>
      </c>
      <c r="O122" s="58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AR122" s="15" t="s">
        <v>169</v>
      </c>
      <c r="AT122" s="15" t="s">
        <v>164</v>
      </c>
      <c r="AU122" s="15" t="s">
        <v>177</v>
      </c>
      <c r="AY122" s="15" t="s">
        <v>162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5" t="s">
        <v>77</v>
      </c>
      <c r="BK122" s="184">
        <f>ROUND(I122*H122,2)</f>
        <v>0</v>
      </c>
      <c r="BL122" s="15" t="s">
        <v>169</v>
      </c>
      <c r="BM122" s="15" t="s">
        <v>492</v>
      </c>
    </row>
    <row r="123" spans="2:65" s="1" customFormat="1">
      <c r="B123" s="32"/>
      <c r="C123" s="33"/>
      <c r="D123" s="185" t="s">
        <v>171</v>
      </c>
      <c r="E123" s="33"/>
      <c r="F123" s="186" t="s">
        <v>235</v>
      </c>
      <c r="G123" s="33"/>
      <c r="H123" s="33"/>
      <c r="I123" s="101"/>
      <c r="J123" s="33"/>
      <c r="K123" s="33"/>
      <c r="L123" s="36"/>
      <c r="M123" s="187"/>
      <c r="N123" s="58"/>
      <c r="O123" s="58"/>
      <c r="P123" s="58"/>
      <c r="Q123" s="58"/>
      <c r="R123" s="58"/>
      <c r="S123" s="58"/>
      <c r="T123" s="59"/>
      <c r="AT123" s="15" t="s">
        <v>171</v>
      </c>
      <c r="AU123" s="15" t="s">
        <v>177</v>
      </c>
    </row>
    <row r="124" spans="2:65" s="1" customFormat="1" ht="16.5" customHeight="1">
      <c r="B124" s="32"/>
      <c r="C124" s="173" t="s">
        <v>127</v>
      </c>
      <c r="D124" s="173" t="s">
        <v>164</v>
      </c>
      <c r="E124" s="174" t="s">
        <v>236</v>
      </c>
      <c r="F124" s="175" t="s">
        <v>237</v>
      </c>
      <c r="G124" s="176" t="s">
        <v>238</v>
      </c>
      <c r="H124" s="177">
        <v>8.25</v>
      </c>
      <c r="I124" s="178"/>
      <c r="J124" s="179">
        <f>ROUND(I124*H124,2)</f>
        <v>0</v>
      </c>
      <c r="K124" s="175" t="s">
        <v>168</v>
      </c>
      <c r="L124" s="36"/>
      <c r="M124" s="180" t="s">
        <v>1</v>
      </c>
      <c r="N124" s="181" t="s">
        <v>40</v>
      </c>
      <c r="O124" s="58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AR124" s="15" t="s">
        <v>169</v>
      </c>
      <c r="AT124" s="15" t="s">
        <v>164</v>
      </c>
      <c r="AU124" s="15" t="s">
        <v>177</v>
      </c>
      <c r="AY124" s="15" t="s">
        <v>162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5" t="s">
        <v>77</v>
      </c>
      <c r="BK124" s="184">
        <f>ROUND(I124*H124,2)</f>
        <v>0</v>
      </c>
      <c r="BL124" s="15" t="s">
        <v>169</v>
      </c>
      <c r="BM124" s="15" t="s">
        <v>493</v>
      </c>
    </row>
    <row r="125" spans="2:65" s="1" customFormat="1">
      <c r="B125" s="32"/>
      <c r="C125" s="33"/>
      <c r="D125" s="185" t="s">
        <v>171</v>
      </c>
      <c r="E125" s="33"/>
      <c r="F125" s="186" t="s">
        <v>240</v>
      </c>
      <c r="G125" s="33"/>
      <c r="H125" s="33"/>
      <c r="I125" s="101"/>
      <c r="J125" s="33"/>
      <c r="K125" s="33"/>
      <c r="L125" s="36"/>
      <c r="M125" s="187"/>
      <c r="N125" s="58"/>
      <c r="O125" s="58"/>
      <c r="P125" s="58"/>
      <c r="Q125" s="58"/>
      <c r="R125" s="58"/>
      <c r="S125" s="58"/>
      <c r="T125" s="59"/>
      <c r="AT125" s="15" t="s">
        <v>171</v>
      </c>
      <c r="AU125" s="15" t="s">
        <v>177</v>
      </c>
    </row>
    <row r="126" spans="2:65" s="11" customFormat="1">
      <c r="B126" s="188"/>
      <c r="C126" s="189"/>
      <c r="D126" s="185" t="s">
        <v>241</v>
      </c>
      <c r="E126" s="190" t="s">
        <v>1</v>
      </c>
      <c r="F126" s="191" t="s">
        <v>494</v>
      </c>
      <c r="G126" s="189"/>
      <c r="H126" s="192">
        <v>8.25</v>
      </c>
      <c r="I126" s="193"/>
      <c r="J126" s="189"/>
      <c r="K126" s="189"/>
      <c r="L126" s="194"/>
      <c r="M126" s="195"/>
      <c r="N126" s="196"/>
      <c r="O126" s="196"/>
      <c r="P126" s="196"/>
      <c r="Q126" s="196"/>
      <c r="R126" s="196"/>
      <c r="S126" s="196"/>
      <c r="T126" s="197"/>
      <c r="AT126" s="198" t="s">
        <v>241</v>
      </c>
      <c r="AU126" s="198" t="s">
        <v>177</v>
      </c>
      <c r="AV126" s="11" t="s">
        <v>79</v>
      </c>
      <c r="AW126" s="11" t="s">
        <v>31</v>
      </c>
      <c r="AX126" s="11" t="s">
        <v>77</v>
      </c>
      <c r="AY126" s="198" t="s">
        <v>162</v>
      </c>
    </row>
    <row r="127" spans="2:65" s="1" customFormat="1" ht="16.5" customHeight="1">
      <c r="B127" s="32"/>
      <c r="C127" s="199" t="s">
        <v>130</v>
      </c>
      <c r="D127" s="199" t="s">
        <v>243</v>
      </c>
      <c r="E127" s="200" t="s">
        <v>244</v>
      </c>
      <c r="F127" s="201" t="s">
        <v>245</v>
      </c>
      <c r="G127" s="202" t="s">
        <v>167</v>
      </c>
      <c r="H127" s="203">
        <v>13.2</v>
      </c>
      <c r="I127" s="204"/>
      <c r="J127" s="205">
        <f>ROUND(I127*H127,2)</f>
        <v>0</v>
      </c>
      <c r="K127" s="201" t="s">
        <v>168</v>
      </c>
      <c r="L127" s="206"/>
      <c r="M127" s="207" t="s">
        <v>1</v>
      </c>
      <c r="N127" s="208" t="s">
        <v>40</v>
      </c>
      <c r="O127" s="58"/>
      <c r="P127" s="182">
        <f>O127*H127</f>
        <v>0</v>
      </c>
      <c r="Q127" s="182">
        <v>7.6000000000000004E-4</v>
      </c>
      <c r="R127" s="182">
        <f>Q127*H127</f>
        <v>1.0031999999999999E-2</v>
      </c>
      <c r="S127" s="182">
        <v>0</v>
      </c>
      <c r="T127" s="183">
        <f>S127*H127</f>
        <v>0</v>
      </c>
      <c r="AR127" s="15" t="s">
        <v>202</v>
      </c>
      <c r="AT127" s="15" t="s">
        <v>243</v>
      </c>
      <c r="AU127" s="15" t="s">
        <v>177</v>
      </c>
      <c r="AY127" s="15" t="s">
        <v>162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5" t="s">
        <v>77</v>
      </c>
      <c r="BK127" s="184">
        <f>ROUND(I127*H127,2)</f>
        <v>0</v>
      </c>
      <c r="BL127" s="15" t="s">
        <v>169</v>
      </c>
      <c r="BM127" s="15" t="s">
        <v>495</v>
      </c>
    </row>
    <row r="128" spans="2:65" s="1" customFormat="1">
      <c r="B128" s="32"/>
      <c r="C128" s="33"/>
      <c r="D128" s="185" t="s">
        <v>171</v>
      </c>
      <c r="E128" s="33"/>
      <c r="F128" s="186" t="s">
        <v>245</v>
      </c>
      <c r="G128" s="33"/>
      <c r="H128" s="33"/>
      <c r="I128" s="101"/>
      <c r="J128" s="33"/>
      <c r="K128" s="33"/>
      <c r="L128" s="36"/>
      <c r="M128" s="187"/>
      <c r="N128" s="58"/>
      <c r="O128" s="58"/>
      <c r="P128" s="58"/>
      <c r="Q128" s="58"/>
      <c r="R128" s="58"/>
      <c r="S128" s="58"/>
      <c r="T128" s="59"/>
      <c r="AT128" s="15" t="s">
        <v>171</v>
      </c>
      <c r="AU128" s="15" t="s">
        <v>177</v>
      </c>
    </row>
    <row r="129" spans="2:65" s="11" customFormat="1">
      <c r="B129" s="188"/>
      <c r="C129" s="189"/>
      <c r="D129" s="185" t="s">
        <v>241</v>
      </c>
      <c r="E129" s="190" t="s">
        <v>1</v>
      </c>
      <c r="F129" s="191" t="s">
        <v>496</v>
      </c>
      <c r="G129" s="189"/>
      <c r="H129" s="192">
        <v>13.2</v>
      </c>
      <c r="I129" s="193"/>
      <c r="J129" s="189"/>
      <c r="K129" s="189"/>
      <c r="L129" s="194"/>
      <c r="M129" s="195"/>
      <c r="N129" s="196"/>
      <c r="O129" s="196"/>
      <c r="P129" s="196"/>
      <c r="Q129" s="196"/>
      <c r="R129" s="196"/>
      <c r="S129" s="196"/>
      <c r="T129" s="197"/>
      <c r="AT129" s="198" t="s">
        <v>241</v>
      </c>
      <c r="AU129" s="198" t="s">
        <v>177</v>
      </c>
      <c r="AV129" s="11" t="s">
        <v>79</v>
      </c>
      <c r="AW129" s="11" t="s">
        <v>31</v>
      </c>
      <c r="AX129" s="11" t="s">
        <v>77</v>
      </c>
      <c r="AY129" s="198" t="s">
        <v>162</v>
      </c>
    </row>
    <row r="130" spans="2:65" s="1" customFormat="1" ht="16.5" customHeight="1">
      <c r="B130" s="32"/>
      <c r="C130" s="173" t="s">
        <v>264</v>
      </c>
      <c r="D130" s="173" t="s">
        <v>164</v>
      </c>
      <c r="E130" s="174" t="s">
        <v>497</v>
      </c>
      <c r="F130" s="175" t="s">
        <v>498</v>
      </c>
      <c r="G130" s="176" t="s">
        <v>167</v>
      </c>
      <c r="H130" s="177">
        <v>34.5</v>
      </c>
      <c r="I130" s="178"/>
      <c r="J130" s="179">
        <f>ROUND(I130*H130,2)</f>
        <v>0</v>
      </c>
      <c r="K130" s="175" t="s">
        <v>168</v>
      </c>
      <c r="L130" s="36"/>
      <c r="M130" s="180" t="s">
        <v>1</v>
      </c>
      <c r="N130" s="181" t="s">
        <v>40</v>
      </c>
      <c r="O130" s="58"/>
      <c r="P130" s="182">
        <f>O130*H130</f>
        <v>0</v>
      </c>
      <c r="Q130" s="182">
        <v>6.9999999999999999E-4</v>
      </c>
      <c r="R130" s="182">
        <f>Q130*H130</f>
        <v>2.4150000000000001E-2</v>
      </c>
      <c r="S130" s="182">
        <v>0</v>
      </c>
      <c r="T130" s="183">
        <f>S130*H130</f>
        <v>0</v>
      </c>
      <c r="AR130" s="15" t="s">
        <v>169</v>
      </c>
      <c r="AT130" s="15" t="s">
        <v>164</v>
      </c>
      <c r="AU130" s="15" t="s">
        <v>177</v>
      </c>
      <c r="AY130" s="15" t="s">
        <v>162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5" t="s">
        <v>77</v>
      </c>
      <c r="BK130" s="184">
        <f>ROUND(I130*H130,2)</f>
        <v>0</v>
      </c>
      <c r="BL130" s="15" t="s">
        <v>169</v>
      </c>
      <c r="BM130" s="15" t="s">
        <v>499</v>
      </c>
    </row>
    <row r="131" spans="2:65" s="1" customFormat="1">
      <c r="B131" s="32"/>
      <c r="C131" s="33"/>
      <c r="D131" s="185" t="s">
        <v>171</v>
      </c>
      <c r="E131" s="33"/>
      <c r="F131" s="186" t="s">
        <v>500</v>
      </c>
      <c r="G131" s="33"/>
      <c r="H131" s="33"/>
      <c r="I131" s="101"/>
      <c r="J131" s="33"/>
      <c r="K131" s="33"/>
      <c r="L131" s="36"/>
      <c r="M131" s="187"/>
      <c r="N131" s="58"/>
      <c r="O131" s="58"/>
      <c r="P131" s="58"/>
      <c r="Q131" s="58"/>
      <c r="R131" s="58"/>
      <c r="S131" s="58"/>
      <c r="T131" s="59"/>
      <c r="AT131" s="15" t="s">
        <v>171</v>
      </c>
      <c r="AU131" s="15" t="s">
        <v>177</v>
      </c>
    </row>
    <row r="132" spans="2:65" s="11" customFormat="1">
      <c r="B132" s="188"/>
      <c r="C132" s="189"/>
      <c r="D132" s="185" t="s">
        <v>241</v>
      </c>
      <c r="E132" s="190" t="s">
        <v>1</v>
      </c>
      <c r="F132" s="191" t="s">
        <v>501</v>
      </c>
      <c r="G132" s="189"/>
      <c r="H132" s="192">
        <v>7.5</v>
      </c>
      <c r="I132" s="193"/>
      <c r="J132" s="189"/>
      <c r="K132" s="189"/>
      <c r="L132" s="194"/>
      <c r="M132" s="195"/>
      <c r="N132" s="196"/>
      <c r="O132" s="196"/>
      <c r="P132" s="196"/>
      <c r="Q132" s="196"/>
      <c r="R132" s="196"/>
      <c r="S132" s="196"/>
      <c r="T132" s="197"/>
      <c r="AT132" s="198" t="s">
        <v>241</v>
      </c>
      <c r="AU132" s="198" t="s">
        <v>177</v>
      </c>
      <c r="AV132" s="11" t="s">
        <v>79</v>
      </c>
      <c r="AW132" s="11" t="s">
        <v>31</v>
      </c>
      <c r="AX132" s="11" t="s">
        <v>69</v>
      </c>
      <c r="AY132" s="198" t="s">
        <v>162</v>
      </c>
    </row>
    <row r="133" spans="2:65" s="11" customFormat="1">
      <c r="B133" s="188"/>
      <c r="C133" s="189"/>
      <c r="D133" s="185" t="s">
        <v>241</v>
      </c>
      <c r="E133" s="190" t="s">
        <v>1</v>
      </c>
      <c r="F133" s="191" t="s">
        <v>502</v>
      </c>
      <c r="G133" s="189"/>
      <c r="H133" s="192">
        <v>27</v>
      </c>
      <c r="I133" s="193"/>
      <c r="J133" s="189"/>
      <c r="K133" s="189"/>
      <c r="L133" s="194"/>
      <c r="M133" s="195"/>
      <c r="N133" s="196"/>
      <c r="O133" s="196"/>
      <c r="P133" s="196"/>
      <c r="Q133" s="196"/>
      <c r="R133" s="196"/>
      <c r="S133" s="196"/>
      <c r="T133" s="197"/>
      <c r="AT133" s="198" t="s">
        <v>241</v>
      </c>
      <c r="AU133" s="198" t="s">
        <v>177</v>
      </c>
      <c r="AV133" s="11" t="s">
        <v>79</v>
      </c>
      <c r="AW133" s="11" t="s">
        <v>31</v>
      </c>
      <c r="AX133" s="11" t="s">
        <v>69</v>
      </c>
      <c r="AY133" s="198" t="s">
        <v>162</v>
      </c>
    </row>
    <row r="134" spans="2:65" s="12" customFormat="1">
      <c r="B134" s="209"/>
      <c r="C134" s="210"/>
      <c r="D134" s="185" t="s">
        <v>241</v>
      </c>
      <c r="E134" s="211" t="s">
        <v>1</v>
      </c>
      <c r="F134" s="212" t="s">
        <v>272</v>
      </c>
      <c r="G134" s="210"/>
      <c r="H134" s="213">
        <v>34.5</v>
      </c>
      <c r="I134" s="214"/>
      <c r="J134" s="210"/>
      <c r="K134" s="210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241</v>
      </c>
      <c r="AU134" s="219" t="s">
        <v>177</v>
      </c>
      <c r="AV134" s="12" t="s">
        <v>169</v>
      </c>
      <c r="AW134" s="12" t="s">
        <v>31</v>
      </c>
      <c r="AX134" s="12" t="s">
        <v>77</v>
      </c>
      <c r="AY134" s="219" t="s">
        <v>162</v>
      </c>
    </row>
    <row r="135" spans="2:65" s="1" customFormat="1" ht="16.5" customHeight="1">
      <c r="B135" s="32"/>
      <c r="C135" s="173" t="s">
        <v>7</v>
      </c>
      <c r="D135" s="173" t="s">
        <v>164</v>
      </c>
      <c r="E135" s="174" t="s">
        <v>503</v>
      </c>
      <c r="F135" s="175" t="s">
        <v>504</v>
      </c>
      <c r="G135" s="176" t="s">
        <v>167</v>
      </c>
      <c r="H135" s="177">
        <v>34.5</v>
      </c>
      <c r="I135" s="178"/>
      <c r="J135" s="179">
        <f>ROUND(I135*H135,2)</f>
        <v>0</v>
      </c>
      <c r="K135" s="175" t="s">
        <v>168</v>
      </c>
      <c r="L135" s="36"/>
      <c r="M135" s="180" t="s">
        <v>1</v>
      </c>
      <c r="N135" s="181" t="s">
        <v>40</v>
      </c>
      <c r="O135" s="58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AR135" s="15" t="s">
        <v>169</v>
      </c>
      <c r="AT135" s="15" t="s">
        <v>164</v>
      </c>
      <c r="AU135" s="15" t="s">
        <v>177</v>
      </c>
      <c r="AY135" s="15" t="s">
        <v>162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5" t="s">
        <v>77</v>
      </c>
      <c r="BK135" s="184">
        <f>ROUND(I135*H135,2)</f>
        <v>0</v>
      </c>
      <c r="BL135" s="15" t="s">
        <v>169</v>
      </c>
      <c r="BM135" s="15" t="s">
        <v>505</v>
      </c>
    </row>
    <row r="136" spans="2:65" s="1" customFormat="1">
      <c r="B136" s="32"/>
      <c r="C136" s="33"/>
      <c r="D136" s="185" t="s">
        <v>171</v>
      </c>
      <c r="E136" s="33"/>
      <c r="F136" s="186" t="s">
        <v>506</v>
      </c>
      <c r="G136" s="33"/>
      <c r="H136" s="33"/>
      <c r="I136" s="101"/>
      <c r="J136" s="33"/>
      <c r="K136" s="33"/>
      <c r="L136" s="36"/>
      <c r="M136" s="187"/>
      <c r="N136" s="58"/>
      <c r="O136" s="58"/>
      <c r="P136" s="58"/>
      <c r="Q136" s="58"/>
      <c r="R136" s="58"/>
      <c r="S136" s="58"/>
      <c r="T136" s="59"/>
      <c r="AT136" s="15" t="s">
        <v>171</v>
      </c>
      <c r="AU136" s="15" t="s">
        <v>177</v>
      </c>
    </row>
    <row r="137" spans="2:65" s="11" customFormat="1">
      <c r="B137" s="188"/>
      <c r="C137" s="189"/>
      <c r="D137" s="185" t="s">
        <v>241</v>
      </c>
      <c r="E137" s="190" t="s">
        <v>1</v>
      </c>
      <c r="F137" s="191" t="s">
        <v>501</v>
      </c>
      <c r="G137" s="189"/>
      <c r="H137" s="192">
        <v>7.5</v>
      </c>
      <c r="I137" s="193"/>
      <c r="J137" s="189"/>
      <c r="K137" s="189"/>
      <c r="L137" s="194"/>
      <c r="M137" s="195"/>
      <c r="N137" s="196"/>
      <c r="O137" s="196"/>
      <c r="P137" s="196"/>
      <c r="Q137" s="196"/>
      <c r="R137" s="196"/>
      <c r="S137" s="196"/>
      <c r="T137" s="197"/>
      <c r="AT137" s="198" t="s">
        <v>241</v>
      </c>
      <c r="AU137" s="198" t="s">
        <v>177</v>
      </c>
      <c r="AV137" s="11" t="s">
        <v>79</v>
      </c>
      <c r="AW137" s="11" t="s">
        <v>31</v>
      </c>
      <c r="AX137" s="11" t="s">
        <v>69</v>
      </c>
      <c r="AY137" s="198" t="s">
        <v>162</v>
      </c>
    </row>
    <row r="138" spans="2:65" s="11" customFormat="1">
      <c r="B138" s="188"/>
      <c r="C138" s="189"/>
      <c r="D138" s="185" t="s">
        <v>241</v>
      </c>
      <c r="E138" s="190" t="s">
        <v>1</v>
      </c>
      <c r="F138" s="191" t="s">
        <v>502</v>
      </c>
      <c r="G138" s="189"/>
      <c r="H138" s="192">
        <v>27</v>
      </c>
      <c r="I138" s="193"/>
      <c r="J138" s="189"/>
      <c r="K138" s="189"/>
      <c r="L138" s="194"/>
      <c r="M138" s="195"/>
      <c r="N138" s="196"/>
      <c r="O138" s="196"/>
      <c r="P138" s="196"/>
      <c r="Q138" s="196"/>
      <c r="R138" s="196"/>
      <c r="S138" s="196"/>
      <c r="T138" s="197"/>
      <c r="AT138" s="198" t="s">
        <v>241</v>
      </c>
      <c r="AU138" s="198" t="s">
        <v>177</v>
      </c>
      <c r="AV138" s="11" t="s">
        <v>79</v>
      </c>
      <c r="AW138" s="11" t="s">
        <v>31</v>
      </c>
      <c r="AX138" s="11" t="s">
        <v>69</v>
      </c>
      <c r="AY138" s="198" t="s">
        <v>162</v>
      </c>
    </row>
    <row r="139" spans="2:65" s="12" customFormat="1">
      <c r="B139" s="209"/>
      <c r="C139" s="210"/>
      <c r="D139" s="185" t="s">
        <v>241</v>
      </c>
      <c r="E139" s="211" t="s">
        <v>1</v>
      </c>
      <c r="F139" s="212" t="s">
        <v>272</v>
      </c>
      <c r="G139" s="210"/>
      <c r="H139" s="213">
        <v>34.5</v>
      </c>
      <c r="I139" s="214"/>
      <c r="J139" s="210"/>
      <c r="K139" s="210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241</v>
      </c>
      <c r="AU139" s="219" t="s">
        <v>177</v>
      </c>
      <c r="AV139" s="12" t="s">
        <v>169</v>
      </c>
      <c r="AW139" s="12" t="s">
        <v>31</v>
      </c>
      <c r="AX139" s="12" t="s">
        <v>77</v>
      </c>
      <c r="AY139" s="219" t="s">
        <v>162</v>
      </c>
    </row>
    <row r="140" spans="2:65" s="1" customFormat="1" ht="16.5" customHeight="1">
      <c r="B140" s="32"/>
      <c r="C140" s="173" t="s">
        <v>279</v>
      </c>
      <c r="D140" s="173" t="s">
        <v>164</v>
      </c>
      <c r="E140" s="174" t="s">
        <v>507</v>
      </c>
      <c r="F140" s="175" t="s">
        <v>508</v>
      </c>
      <c r="G140" s="176" t="s">
        <v>238</v>
      </c>
      <c r="H140" s="177">
        <v>34.5</v>
      </c>
      <c r="I140" s="178"/>
      <c r="J140" s="179">
        <f>ROUND(I140*H140,2)</f>
        <v>0</v>
      </c>
      <c r="K140" s="175" t="s">
        <v>168</v>
      </c>
      <c r="L140" s="36"/>
      <c r="M140" s="180" t="s">
        <v>1</v>
      </c>
      <c r="N140" s="181" t="s">
        <v>40</v>
      </c>
      <c r="O140" s="58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AR140" s="15" t="s">
        <v>169</v>
      </c>
      <c r="AT140" s="15" t="s">
        <v>164</v>
      </c>
      <c r="AU140" s="15" t="s">
        <v>177</v>
      </c>
      <c r="AY140" s="15" t="s">
        <v>162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5" t="s">
        <v>77</v>
      </c>
      <c r="BK140" s="184">
        <f>ROUND(I140*H140,2)</f>
        <v>0</v>
      </c>
      <c r="BL140" s="15" t="s">
        <v>169</v>
      </c>
      <c r="BM140" s="15" t="s">
        <v>509</v>
      </c>
    </row>
    <row r="141" spans="2:65" s="1" customFormat="1">
      <c r="B141" s="32"/>
      <c r="C141" s="33"/>
      <c r="D141" s="185" t="s">
        <v>171</v>
      </c>
      <c r="E141" s="33"/>
      <c r="F141" s="186" t="s">
        <v>510</v>
      </c>
      <c r="G141" s="33"/>
      <c r="H141" s="33"/>
      <c r="I141" s="101"/>
      <c r="J141" s="33"/>
      <c r="K141" s="33"/>
      <c r="L141" s="36"/>
      <c r="M141" s="187"/>
      <c r="N141" s="58"/>
      <c r="O141" s="58"/>
      <c r="P141" s="58"/>
      <c r="Q141" s="58"/>
      <c r="R141" s="58"/>
      <c r="S141" s="58"/>
      <c r="T141" s="59"/>
      <c r="AT141" s="15" t="s">
        <v>171</v>
      </c>
      <c r="AU141" s="15" t="s">
        <v>177</v>
      </c>
    </row>
    <row r="142" spans="2:65" s="11" customFormat="1">
      <c r="B142" s="188"/>
      <c r="C142" s="189"/>
      <c r="D142" s="185" t="s">
        <v>241</v>
      </c>
      <c r="E142" s="190" t="s">
        <v>1</v>
      </c>
      <c r="F142" s="191" t="s">
        <v>501</v>
      </c>
      <c r="G142" s="189"/>
      <c r="H142" s="192">
        <v>7.5</v>
      </c>
      <c r="I142" s="193"/>
      <c r="J142" s="189"/>
      <c r="K142" s="189"/>
      <c r="L142" s="194"/>
      <c r="M142" s="195"/>
      <c r="N142" s="196"/>
      <c r="O142" s="196"/>
      <c r="P142" s="196"/>
      <c r="Q142" s="196"/>
      <c r="R142" s="196"/>
      <c r="S142" s="196"/>
      <c r="T142" s="197"/>
      <c r="AT142" s="198" t="s">
        <v>241</v>
      </c>
      <c r="AU142" s="198" t="s">
        <v>177</v>
      </c>
      <c r="AV142" s="11" t="s">
        <v>79</v>
      </c>
      <c r="AW142" s="11" t="s">
        <v>31</v>
      </c>
      <c r="AX142" s="11" t="s">
        <v>69</v>
      </c>
      <c r="AY142" s="198" t="s">
        <v>162</v>
      </c>
    </row>
    <row r="143" spans="2:65" s="11" customFormat="1">
      <c r="B143" s="188"/>
      <c r="C143" s="189"/>
      <c r="D143" s="185" t="s">
        <v>241</v>
      </c>
      <c r="E143" s="190" t="s">
        <v>1</v>
      </c>
      <c r="F143" s="191" t="s">
        <v>502</v>
      </c>
      <c r="G143" s="189"/>
      <c r="H143" s="192">
        <v>27</v>
      </c>
      <c r="I143" s="193"/>
      <c r="J143" s="189"/>
      <c r="K143" s="189"/>
      <c r="L143" s="194"/>
      <c r="M143" s="195"/>
      <c r="N143" s="196"/>
      <c r="O143" s="196"/>
      <c r="P143" s="196"/>
      <c r="Q143" s="196"/>
      <c r="R143" s="196"/>
      <c r="S143" s="196"/>
      <c r="T143" s="197"/>
      <c r="AT143" s="198" t="s">
        <v>241</v>
      </c>
      <c r="AU143" s="198" t="s">
        <v>177</v>
      </c>
      <c r="AV143" s="11" t="s">
        <v>79</v>
      </c>
      <c r="AW143" s="11" t="s">
        <v>31</v>
      </c>
      <c r="AX143" s="11" t="s">
        <v>69</v>
      </c>
      <c r="AY143" s="198" t="s">
        <v>162</v>
      </c>
    </row>
    <row r="144" spans="2:65" s="12" customFormat="1">
      <c r="B144" s="209"/>
      <c r="C144" s="210"/>
      <c r="D144" s="185" t="s">
        <v>241</v>
      </c>
      <c r="E144" s="211" t="s">
        <v>1</v>
      </c>
      <c r="F144" s="212" t="s">
        <v>272</v>
      </c>
      <c r="G144" s="210"/>
      <c r="H144" s="213">
        <v>34.5</v>
      </c>
      <c r="I144" s="214"/>
      <c r="J144" s="210"/>
      <c r="K144" s="210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241</v>
      </c>
      <c r="AU144" s="219" t="s">
        <v>177</v>
      </c>
      <c r="AV144" s="12" t="s">
        <v>169</v>
      </c>
      <c r="AW144" s="12" t="s">
        <v>31</v>
      </c>
      <c r="AX144" s="12" t="s">
        <v>77</v>
      </c>
      <c r="AY144" s="219" t="s">
        <v>162</v>
      </c>
    </row>
    <row r="145" spans="2:65" s="1" customFormat="1" ht="16.5" customHeight="1">
      <c r="B145" s="32"/>
      <c r="C145" s="173" t="s">
        <v>286</v>
      </c>
      <c r="D145" s="173" t="s">
        <v>164</v>
      </c>
      <c r="E145" s="174" t="s">
        <v>511</v>
      </c>
      <c r="F145" s="175" t="s">
        <v>512</v>
      </c>
      <c r="G145" s="176" t="s">
        <v>167</v>
      </c>
      <c r="H145" s="177">
        <v>34.5</v>
      </c>
      <c r="I145" s="178"/>
      <c r="J145" s="179">
        <f>ROUND(I145*H145,2)</f>
        <v>0</v>
      </c>
      <c r="K145" s="175" t="s">
        <v>168</v>
      </c>
      <c r="L145" s="36"/>
      <c r="M145" s="180" t="s">
        <v>1</v>
      </c>
      <c r="N145" s="181" t="s">
        <v>40</v>
      </c>
      <c r="O145" s="58"/>
      <c r="P145" s="182">
        <f>O145*H145</f>
        <v>0</v>
      </c>
      <c r="Q145" s="182">
        <v>7.9000000000000001E-4</v>
      </c>
      <c r="R145" s="182">
        <f>Q145*H145</f>
        <v>2.7255000000000001E-2</v>
      </c>
      <c r="S145" s="182">
        <v>0</v>
      </c>
      <c r="T145" s="183">
        <f>S145*H145</f>
        <v>0</v>
      </c>
      <c r="AR145" s="15" t="s">
        <v>169</v>
      </c>
      <c r="AT145" s="15" t="s">
        <v>164</v>
      </c>
      <c r="AU145" s="15" t="s">
        <v>177</v>
      </c>
      <c r="AY145" s="15" t="s">
        <v>162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5" t="s">
        <v>77</v>
      </c>
      <c r="BK145" s="184">
        <f>ROUND(I145*H145,2)</f>
        <v>0</v>
      </c>
      <c r="BL145" s="15" t="s">
        <v>169</v>
      </c>
      <c r="BM145" s="15" t="s">
        <v>513</v>
      </c>
    </row>
    <row r="146" spans="2:65" s="1" customFormat="1">
      <c r="B146" s="32"/>
      <c r="C146" s="33"/>
      <c r="D146" s="185" t="s">
        <v>171</v>
      </c>
      <c r="E146" s="33"/>
      <c r="F146" s="186" t="s">
        <v>514</v>
      </c>
      <c r="G146" s="33"/>
      <c r="H146" s="33"/>
      <c r="I146" s="101"/>
      <c r="J146" s="33"/>
      <c r="K146" s="33"/>
      <c r="L146" s="36"/>
      <c r="M146" s="187"/>
      <c r="N146" s="58"/>
      <c r="O146" s="58"/>
      <c r="P146" s="58"/>
      <c r="Q146" s="58"/>
      <c r="R146" s="58"/>
      <c r="S146" s="58"/>
      <c r="T146" s="59"/>
      <c r="AT146" s="15" t="s">
        <v>171</v>
      </c>
      <c r="AU146" s="15" t="s">
        <v>177</v>
      </c>
    </row>
    <row r="147" spans="2:65" s="11" customFormat="1">
      <c r="B147" s="188"/>
      <c r="C147" s="189"/>
      <c r="D147" s="185" t="s">
        <v>241</v>
      </c>
      <c r="E147" s="190" t="s">
        <v>1</v>
      </c>
      <c r="F147" s="191" t="s">
        <v>501</v>
      </c>
      <c r="G147" s="189"/>
      <c r="H147" s="192">
        <v>7.5</v>
      </c>
      <c r="I147" s="193"/>
      <c r="J147" s="189"/>
      <c r="K147" s="189"/>
      <c r="L147" s="194"/>
      <c r="M147" s="195"/>
      <c r="N147" s="196"/>
      <c r="O147" s="196"/>
      <c r="P147" s="196"/>
      <c r="Q147" s="196"/>
      <c r="R147" s="196"/>
      <c r="S147" s="196"/>
      <c r="T147" s="197"/>
      <c r="AT147" s="198" t="s">
        <v>241</v>
      </c>
      <c r="AU147" s="198" t="s">
        <v>177</v>
      </c>
      <c r="AV147" s="11" t="s">
        <v>79</v>
      </c>
      <c r="AW147" s="11" t="s">
        <v>31</v>
      </c>
      <c r="AX147" s="11" t="s">
        <v>69</v>
      </c>
      <c r="AY147" s="198" t="s">
        <v>162</v>
      </c>
    </row>
    <row r="148" spans="2:65" s="11" customFormat="1">
      <c r="B148" s="188"/>
      <c r="C148" s="189"/>
      <c r="D148" s="185" t="s">
        <v>241</v>
      </c>
      <c r="E148" s="190" t="s">
        <v>1</v>
      </c>
      <c r="F148" s="191" t="s">
        <v>502</v>
      </c>
      <c r="G148" s="189"/>
      <c r="H148" s="192">
        <v>27</v>
      </c>
      <c r="I148" s="193"/>
      <c r="J148" s="189"/>
      <c r="K148" s="189"/>
      <c r="L148" s="194"/>
      <c r="M148" s="195"/>
      <c r="N148" s="196"/>
      <c r="O148" s="196"/>
      <c r="P148" s="196"/>
      <c r="Q148" s="196"/>
      <c r="R148" s="196"/>
      <c r="S148" s="196"/>
      <c r="T148" s="197"/>
      <c r="AT148" s="198" t="s">
        <v>241</v>
      </c>
      <c r="AU148" s="198" t="s">
        <v>177</v>
      </c>
      <c r="AV148" s="11" t="s">
        <v>79</v>
      </c>
      <c r="AW148" s="11" t="s">
        <v>31</v>
      </c>
      <c r="AX148" s="11" t="s">
        <v>69</v>
      </c>
      <c r="AY148" s="198" t="s">
        <v>162</v>
      </c>
    </row>
    <row r="149" spans="2:65" s="12" customFormat="1">
      <c r="B149" s="209"/>
      <c r="C149" s="210"/>
      <c r="D149" s="185" t="s">
        <v>241</v>
      </c>
      <c r="E149" s="211" t="s">
        <v>1</v>
      </c>
      <c r="F149" s="212" t="s">
        <v>272</v>
      </c>
      <c r="G149" s="210"/>
      <c r="H149" s="213">
        <v>34.5</v>
      </c>
      <c r="I149" s="214"/>
      <c r="J149" s="210"/>
      <c r="K149" s="210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241</v>
      </c>
      <c r="AU149" s="219" t="s">
        <v>177</v>
      </c>
      <c r="AV149" s="12" t="s">
        <v>169</v>
      </c>
      <c r="AW149" s="12" t="s">
        <v>31</v>
      </c>
      <c r="AX149" s="12" t="s">
        <v>77</v>
      </c>
      <c r="AY149" s="219" t="s">
        <v>162</v>
      </c>
    </row>
    <row r="150" spans="2:65" s="1" customFormat="1" ht="16.5" customHeight="1">
      <c r="B150" s="32"/>
      <c r="C150" s="173" t="s">
        <v>294</v>
      </c>
      <c r="D150" s="173" t="s">
        <v>164</v>
      </c>
      <c r="E150" s="174" t="s">
        <v>515</v>
      </c>
      <c r="F150" s="175" t="s">
        <v>516</v>
      </c>
      <c r="G150" s="176" t="s">
        <v>238</v>
      </c>
      <c r="H150" s="177">
        <v>41.4</v>
      </c>
      <c r="I150" s="178"/>
      <c r="J150" s="179">
        <f>ROUND(I150*H150,2)</f>
        <v>0</v>
      </c>
      <c r="K150" s="175" t="s">
        <v>168</v>
      </c>
      <c r="L150" s="36"/>
      <c r="M150" s="180" t="s">
        <v>1</v>
      </c>
      <c r="N150" s="181" t="s">
        <v>40</v>
      </c>
      <c r="O150" s="58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AR150" s="15" t="s">
        <v>169</v>
      </c>
      <c r="AT150" s="15" t="s">
        <v>164</v>
      </c>
      <c r="AU150" s="15" t="s">
        <v>177</v>
      </c>
      <c r="AY150" s="15" t="s">
        <v>162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5" t="s">
        <v>77</v>
      </c>
      <c r="BK150" s="184">
        <f>ROUND(I150*H150,2)</f>
        <v>0</v>
      </c>
      <c r="BL150" s="15" t="s">
        <v>169</v>
      </c>
      <c r="BM150" s="15" t="s">
        <v>517</v>
      </c>
    </row>
    <row r="151" spans="2:65" s="1" customFormat="1">
      <c r="B151" s="32"/>
      <c r="C151" s="33"/>
      <c r="D151" s="185" t="s">
        <v>171</v>
      </c>
      <c r="E151" s="33"/>
      <c r="F151" s="186" t="s">
        <v>518</v>
      </c>
      <c r="G151" s="33"/>
      <c r="H151" s="33"/>
      <c r="I151" s="101"/>
      <c r="J151" s="33"/>
      <c r="K151" s="33"/>
      <c r="L151" s="36"/>
      <c r="M151" s="187"/>
      <c r="N151" s="58"/>
      <c r="O151" s="58"/>
      <c r="P151" s="58"/>
      <c r="Q151" s="58"/>
      <c r="R151" s="58"/>
      <c r="S151" s="58"/>
      <c r="T151" s="59"/>
      <c r="AT151" s="15" t="s">
        <v>171</v>
      </c>
      <c r="AU151" s="15" t="s">
        <v>177</v>
      </c>
    </row>
    <row r="152" spans="2:65" s="11" customFormat="1">
      <c r="B152" s="188"/>
      <c r="C152" s="189"/>
      <c r="D152" s="185" t="s">
        <v>241</v>
      </c>
      <c r="E152" s="190" t="s">
        <v>1</v>
      </c>
      <c r="F152" s="191" t="s">
        <v>519</v>
      </c>
      <c r="G152" s="189"/>
      <c r="H152" s="192">
        <v>9</v>
      </c>
      <c r="I152" s="193"/>
      <c r="J152" s="189"/>
      <c r="K152" s="189"/>
      <c r="L152" s="194"/>
      <c r="M152" s="195"/>
      <c r="N152" s="196"/>
      <c r="O152" s="196"/>
      <c r="P152" s="196"/>
      <c r="Q152" s="196"/>
      <c r="R152" s="196"/>
      <c r="S152" s="196"/>
      <c r="T152" s="197"/>
      <c r="AT152" s="198" t="s">
        <v>241</v>
      </c>
      <c r="AU152" s="198" t="s">
        <v>177</v>
      </c>
      <c r="AV152" s="11" t="s">
        <v>79</v>
      </c>
      <c r="AW152" s="11" t="s">
        <v>31</v>
      </c>
      <c r="AX152" s="11" t="s">
        <v>69</v>
      </c>
      <c r="AY152" s="198" t="s">
        <v>162</v>
      </c>
    </row>
    <row r="153" spans="2:65" s="11" customFormat="1">
      <c r="B153" s="188"/>
      <c r="C153" s="189"/>
      <c r="D153" s="185" t="s">
        <v>241</v>
      </c>
      <c r="E153" s="190" t="s">
        <v>1</v>
      </c>
      <c r="F153" s="191" t="s">
        <v>520</v>
      </c>
      <c r="G153" s="189"/>
      <c r="H153" s="192">
        <v>32.4</v>
      </c>
      <c r="I153" s="193"/>
      <c r="J153" s="189"/>
      <c r="K153" s="189"/>
      <c r="L153" s="194"/>
      <c r="M153" s="195"/>
      <c r="N153" s="196"/>
      <c r="O153" s="196"/>
      <c r="P153" s="196"/>
      <c r="Q153" s="196"/>
      <c r="R153" s="196"/>
      <c r="S153" s="196"/>
      <c r="T153" s="197"/>
      <c r="AT153" s="198" t="s">
        <v>241</v>
      </c>
      <c r="AU153" s="198" t="s">
        <v>177</v>
      </c>
      <c r="AV153" s="11" t="s">
        <v>79</v>
      </c>
      <c r="AW153" s="11" t="s">
        <v>31</v>
      </c>
      <c r="AX153" s="11" t="s">
        <v>69</v>
      </c>
      <c r="AY153" s="198" t="s">
        <v>162</v>
      </c>
    </row>
    <row r="154" spans="2:65" s="12" customFormat="1">
      <c r="B154" s="209"/>
      <c r="C154" s="210"/>
      <c r="D154" s="185" t="s">
        <v>241</v>
      </c>
      <c r="E154" s="211" t="s">
        <v>1</v>
      </c>
      <c r="F154" s="212" t="s">
        <v>272</v>
      </c>
      <c r="G154" s="210"/>
      <c r="H154" s="213">
        <v>41.4</v>
      </c>
      <c r="I154" s="214"/>
      <c r="J154" s="210"/>
      <c r="K154" s="210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241</v>
      </c>
      <c r="AU154" s="219" t="s">
        <v>177</v>
      </c>
      <c r="AV154" s="12" t="s">
        <v>169</v>
      </c>
      <c r="AW154" s="12" t="s">
        <v>31</v>
      </c>
      <c r="AX154" s="12" t="s">
        <v>77</v>
      </c>
      <c r="AY154" s="219" t="s">
        <v>162</v>
      </c>
    </row>
    <row r="155" spans="2:65" s="1" customFormat="1" ht="16.5" customHeight="1">
      <c r="B155" s="32"/>
      <c r="C155" s="173" t="s">
        <v>300</v>
      </c>
      <c r="D155" s="173" t="s">
        <v>164</v>
      </c>
      <c r="E155" s="174" t="s">
        <v>521</v>
      </c>
      <c r="F155" s="175" t="s">
        <v>522</v>
      </c>
      <c r="G155" s="176" t="s">
        <v>238</v>
      </c>
      <c r="H155" s="177">
        <v>41.4</v>
      </c>
      <c r="I155" s="178"/>
      <c r="J155" s="179">
        <f>ROUND(I155*H155,2)</f>
        <v>0</v>
      </c>
      <c r="K155" s="175" t="s">
        <v>168</v>
      </c>
      <c r="L155" s="36"/>
      <c r="M155" s="180" t="s">
        <v>1</v>
      </c>
      <c r="N155" s="181" t="s">
        <v>40</v>
      </c>
      <c r="O155" s="58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AR155" s="15" t="s">
        <v>169</v>
      </c>
      <c r="AT155" s="15" t="s">
        <v>164</v>
      </c>
      <c r="AU155" s="15" t="s">
        <v>177</v>
      </c>
      <c r="AY155" s="15" t="s">
        <v>162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5" t="s">
        <v>77</v>
      </c>
      <c r="BK155" s="184">
        <f>ROUND(I155*H155,2)</f>
        <v>0</v>
      </c>
      <c r="BL155" s="15" t="s">
        <v>169</v>
      </c>
      <c r="BM155" s="15" t="s">
        <v>523</v>
      </c>
    </row>
    <row r="156" spans="2:65" s="1" customFormat="1" ht="19.5">
      <c r="B156" s="32"/>
      <c r="C156" s="33"/>
      <c r="D156" s="185" t="s">
        <v>171</v>
      </c>
      <c r="E156" s="33"/>
      <c r="F156" s="186" t="s">
        <v>524</v>
      </c>
      <c r="G156" s="33"/>
      <c r="H156" s="33"/>
      <c r="I156" s="101"/>
      <c r="J156" s="33"/>
      <c r="K156" s="33"/>
      <c r="L156" s="36"/>
      <c r="M156" s="187"/>
      <c r="N156" s="58"/>
      <c r="O156" s="58"/>
      <c r="P156" s="58"/>
      <c r="Q156" s="58"/>
      <c r="R156" s="58"/>
      <c r="S156" s="58"/>
      <c r="T156" s="59"/>
      <c r="AT156" s="15" t="s">
        <v>171</v>
      </c>
      <c r="AU156" s="15" t="s">
        <v>177</v>
      </c>
    </row>
    <row r="157" spans="2:65" s="11" customFormat="1">
      <c r="B157" s="188"/>
      <c r="C157" s="189"/>
      <c r="D157" s="185" t="s">
        <v>241</v>
      </c>
      <c r="E157" s="190" t="s">
        <v>1</v>
      </c>
      <c r="F157" s="191" t="s">
        <v>519</v>
      </c>
      <c r="G157" s="189"/>
      <c r="H157" s="192">
        <v>9</v>
      </c>
      <c r="I157" s="193"/>
      <c r="J157" s="189"/>
      <c r="K157" s="189"/>
      <c r="L157" s="194"/>
      <c r="M157" s="195"/>
      <c r="N157" s="196"/>
      <c r="O157" s="196"/>
      <c r="P157" s="196"/>
      <c r="Q157" s="196"/>
      <c r="R157" s="196"/>
      <c r="S157" s="196"/>
      <c r="T157" s="197"/>
      <c r="AT157" s="198" t="s">
        <v>241</v>
      </c>
      <c r="AU157" s="198" t="s">
        <v>177</v>
      </c>
      <c r="AV157" s="11" t="s">
        <v>79</v>
      </c>
      <c r="AW157" s="11" t="s">
        <v>31</v>
      </c>
      <c r="AX157" s="11" t="s">
        <v>69</v>
      </c>
      <c r="AY157" s="198" t="s">
        <v>162</v>
      </c>
    </row>
    <row r="158" spans="2:65" s="11" customFormat="1">
      <c r="B158" s="188"/>
      <c r="C158" s="189"/>
      <c r="D158" s="185" t="s">
        <v>241</v>
      </c>
      <c r="E158" s="190" t="s">
        <v>1</v>
      </c>
      <c r="F158" s="191" t="s">
        <v>520</v>
      </c>
      <c r="G158" s="189"/>
      <c r="H158" s="192">
        <v>32.4</v>
      </c>
      <c r="I158" s="193"/>
      <c r="J158" s="189"/>
      <c r="K158" s="189"/>
      <c r="L158" s="194"/>
      <c r="M158" s="195"/>
      <c r="N158" s="196"/>
      <c r="O158" s="196"/>
      <c r="P158" s="196"/>
      <c r="Q158" s="196"/>
      <c r="R158" s="196"/>
      <c r="S158" s="196"/>
      <c r="T158" s="197"/>
      <c r="AT158" s="198" t="s">
        <v>241</v>
      </c>
      <c r="AU158" s="198" t="s">
        <v>177</v>
      </c>
      <c r="AV158" s="11" t="s">
        <v>79</v>
      </c>
      <c r="AW158" s="11" t="s">
        <v>31</v>
      </c>
      <c r="AX158" s="11" t="s">
        <v>69</v>
      </c>
      <c r="AY158" s="198" t="s">
        <v>162</v>
      </c>
    </row>
    <row r="159" spans="2:65" s="12" customFormat="1">
      <c r="B159" s="209"/>
      <c r="C159" s="210"/>
      <c r="D159" s="185" t="s">
        <v>241</v>
      </c>
      <c r="E159" s="211" t="s">
        <v>1</v>
      </c>
      <c r="F159" s="212" t="s">
        <v>272</v>
      </c>
      <c r="G159" s="210"/>
      <c r="H159" s="213">
        <v>41.4</v>
      </c>
      <c r="I159" s="214"/>
      <c r="J159" s="210"/>
      <c r="K159" s="210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241</v>
      </c>
      <c r="AU159" s="219" t="s">
        <v>177</v>
      </c>
      <c r="AV159" s="12" t="s">
        <v>169</v>
      </c>
      <c r="AW159" s="12" t="s">
        <v>31</v>
      </c>
      <c r="AX159" s="12" t="s">
        <v>77</v>
      </c>
      <c r="AY159" s="219" t="s">
        <v>162</v>
      </c>
    </row>
    <row r="160" spans="2:65" s="10" customFormat="1" ht="20.85" customHeight="1">
      <c r="B160" s="157"/>
      <c r="C160" s="158"/>
      <c r="D160" s="159" t="s">
        <v>68</v>
      </c>
      <c r="E160" s="171" t="s">
        <v>177</v>
      </c>
      <c r="F160" s="171" t="s">
        <v>253</v>
      </c>
      <c r="G160" s="158"/>
      <c r="H160" s="158"/>
      <c r="I160" s="161"/>
      <c r="J160" s="172">
        <f>BK160</f>
        <v>0</v>
      </c>
      <c r="K160" s="158"/>
      <c r="L160" s="163"/>
      <c r="M160" s="164"/>
      <c r="N160" s="165"/>
      <c r="O160" s="165"/>
      <c r="P160" s="166">
        <f>P161+SUM(P162:P184)</f>
        <v>0</v>
      </c>
      <c r="Q160" s="165"/>
      <c r="R160" s="166">
        <f>R161+SUM(R162:R184)</f>
        <v>44.352176</v>
      </c>
      <c r="S160" s="165"/>
      <c r="T160" s="167">
        <f>T161+SUM(T162:T184)</f>
        <v>0</v>
      </c>
      <c r="AR160" s="168" t="s">
        <v>77</v>
      </c>
      <c r="AT160" s="169" t="s">
        <v>68</v>
      </c>
      <c r="AU160" s="169" t="s">
        <v>79</v>
      </c>
      <c r="AY160" s="168" t="s">
        <v>162</v>
      </c>
      <c r="BK160" s="170">
        <f>BK161+SUM(BK162:BK184)</f>
        <v>0</v>
      </c>
    </row>
    <row r="161" spans="2:65" s="1" customFormat="1" ht="16.5" customHeight="1">
      <c r="B161" s="32"/>
      <c r="C161" s="173" t="s">
        <v>309</v>
      </c>
      <c r="D161" s="173" t="s">
        <v>164</v>
      </c>
      <c r="E161" s="174" t="s">
        <v>254</v>
      </c>
      <c r="F161" s="175" t="s">
        <v>255</v>
      </c>
      <c r="G161" s="176" t="s">
        <v>238</v>
      </c>
      <c r="H161" s="177">
        <v>16.16</v>
      </c>
      <c r="I161" s="178"/>
      <c r="J161" s="179">
        <f>ROUND(I161*H161,2)</f>
        <v>0</v>
      </c>
      <c r="K161" s="175" t="s">
        <v>168</v>
      </c>
      <c r="L161" s="36"/>
      <c r="M161" s="180" t="s">
        <v>1</v>
      </c>
      <c r="N161" s="181" t="s">
        <v>40</v>
      </c>
      <c r="O161" s="58"/>
      <c r="P161" s="182">
        <f>O161*H161</f>
        <v>0</v>
      </c>
      <c r="Q161" s="182">
        <v>2.6619999999999999</v>
      </c>
      <c r="R161" s="182">
        <f>Q161*H161</f>
        <v>43.017919999999997</v>
      </c>
      <c r="S161" s="182">
        <v>0</v>
      </c>
      <c r="T161" s="183">
        <f>S161*H161</f>
        <v>0</v>
      </c>
      <c r="AR161" s="15" t="s">
        <v>169</v>
      </c>
      <c r="AT161" s="15" t="s">
        <v>164</v>
      </c>
      <c r="AU161" s="15" t="s">
        <v>177</v>
      </c>
      <c r="AY161" s="15" t="s">
        <v>162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5" t="s">
        <v>77</v>
      </c>
      <c r="BK161" s="184">
        <f>ROUND(I161*H161,2)</f>
        <v>0</v>
      </c>
      <c r="BL161" s="15" t="s">
        <v>169</v>
      </c>
      <c r="BM161" s="15" t="s">
        <v>525</v>
      </c>
    </row>
    <row r="162" spans="2:65" s="1" customFormat="1" ht="19.5">
      <c r="B162" s="32"/>
      <c r="C162" s="33"/>
      <c r="D162" s="185" t="s">
        <v>171</v>
      </c>
      <c r="E162" s="33"/>
      <c r="F162" s="186" t="s">
        <v>257</v>
      </c>
      <c r="G162" s="33"/>
      <c r="H162" s="33"/>
      <c r="I162" s="101"/>
      <c r="J162" s="33"/>
      <c r="K162" s="33"/>
      <c r="L162" s="36"/>
      <c r="M162" s="187"/>
      <c r="N162" s="58"/>
      <c r="O162" s="58"/>
      <c r="P162" s="58"/>
      <c r="Q162" s="58"/>
      <c r="R162" s="58"/>
      <c r="S162" s="58"/>
      <c r="T162" s="59"/>
      <c r="AT162" s="15" t="s">
        <v>171</v>
      </c>
      <c r="AU162" s="15" t="s">
        <v>177</v>
      </c>
    </row>
    <row r="163" spans="2:65" s="11" customFormat="1">
      <c r="B163" s="188"/>
      <c r="C163" s="189"/>
      <c r="D163" s="185" t="s">
        <v>241</v>
      </c>
      <c r="E163" s="190" t="s">
        <v>1</v>
      </c>
      <c r="F163" s="191" t="s">
        <v>526</v>
      </c>
      <c r="G163" s="189"/>
      <c r="H163" s="192">
        <v>3.5</v>
      </c>
      <c r="I163" s="193"/>
      <c r="J163" s="189"/>
      <c r="K163" s="189"/>
      <c r="L163" s="194"/>
      <c r="M163" s="195"/>
      <c r="N163" s="196"/>
      <c r="O163" s="196"/>
      <c r="P163" s="196"/>
      <c r="Q163" s="196"/>
      <c r="R163" s="196"/>
      <c r="S163" s="196"/>
      <c r="T163" s="197"/>
      <c r="AT163" s="198" t="s">
        <v>241</v>
      </c>
      <c r="AU163" s="198" t="s">
        <v>177</v>
      </c>
      <c r="AV163" s="11" t="s">
        <v>79</v>
      </c>
      <c r="AW163" s="11" t="s">
        <v>31</v>
      </c>
      <c r="AX163" s="11" t="s">
        <v>69</v>
      </c>
      <c r="AY163" s="198" t="s">
        <v>162</v>
      </c>
    </row>
    <row r="164" spans="2:65" s="11" customFormat="1">
      <c r="B164" s="188"/>
      <c r="C164" s="189"/>
      <c r="D164" s="185" t="s">
        <v>241</v>
      </c>
      <c r="E164" s="190" t="s">
        <v>1</v>
      </c>
      <c r="F164" s="191" t="s">
        <v>527</v>
      </c>
      <c r="G164" s="189"/>
      <c r="H164" s="192">
        <v>12.6</v>
      </c>
      <c r="I164" s="193"/>
      <c r="J164" s="189"/>
      <c r="K164" s="189"/>
      <c r="L164" s="194"/>
      <c r="M164" s="195"/>
      <c r="N164" s="196"/>
      <c r="O164" s="196"/>
      <c r="P164" s="196"/>
      <c r="Q164" s="196"/>
      <c r="R164" s="196"/>
      <c r="S164" s="196"/>
      <c r="T164" s="197"/>
      <c r="AT164" s="198" t="s">
        <v>241</v>
      </c>
      <c r="AU164" s="198" t="s">
        <v>177</v>
      </c>
      <c r="AV164" s="11" t="s">
        <v>79</v>
      </c>
      <c r="AW164" s="11" t="s">
        <v>31</v>
      </c>
      <c r="AX164" s="11" t="s">
        <v>69</v>
      </c>
      <c r="AY164" s="198" t="s">
        <v>162</v>
      </c>
    </row>
    <row r="165" spans="2:65" s="11" customFormat="1">
      <c r="B165" s="188"/>
      <c r="C165" s="189"/>
      <c r="D165" s="185" t="s">
        <v>241</v>
      </c>
      <c r="E165" s="190" t="s">
        <v>1</v>
      </c>
      <c r="F165" s="191" t="s">
        <v>528</v>
      </c>
      <c r="G165" s="189"/>
      <c r="H165" s="192">
        <v>0.06</v>
      </c>
      <c r="I165" s="193"/>
      <c r="J165" s="189"/>
      <c r="K165" s="189"/>
      <c r="L165" s="194"/>
      <c r="M165" s="195"/>
      <c r="N165" s="196"/>
      <c r="O165" s="196"/>
      <c r="P165" s="196"/>
      <c r="Q165" s="196"/>
      <c r="R165" s="196"/>
      <c r="S165" s="196"/>
      <c r="T165" s="197"/>
      <c r="AT165" s="198" t="s">
        <v>241</v>
      </c>
      <c r="AU165" s="198" t="s">
        <v>177</v>
      </c>
      <c r="AV165" s="11" t="s">
        <v>79</v>
      </c>
      <c r="AW165" s="11" t="s">
        <v>31</v>
      </c>
      <c r="AX165" s="11" t="s">
        <v>69</v>
      </c>
      <c r="AY165" s="198" t="s">
        <v>162</v>
      </c>
    </row>
    <row r="166" spans="2:65" s="12" customFormat="1">
      <c r="B166" s="209"/>
      <c r="C166" s="210"/>
      <c r="D166" s="185" t="s">
        <v>241</v>
      </c>
      <c r="E166" s="211" t="s">
        <v>1</v>
      </c>
      <c r="F166" s="212" t="s">
        <v>272</v>
      </c>
      <c r="G166" s="210"/>
      <c r="H166" s="213">
        <v>16.16</v>
      </c>
      <c r="I166" s="214"/>
      <c r="J166" s="210"/>
      <c r="K166" s="210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241</v>
      </c>
      <c r="AU166" s="219" t="s">
        <v>177</v>
      </c>
      <c r="AV166" s="12" t="s">
        <v>169</v>
      </c>
      <c r="AW166" s="12" t="s">
        <v>31</v>
      </c>
      <c r="AX166" s="12" t="s">
        <v>77</v>
      </c>
      <c r="AY166" s="219" t="s">
        <v>162</v>
      </c>
    </row>
    <row r="167" spans="2:65" s="1" customFormat="1" ht="16.5" customHeight="1">
      <c r="B167" s="32"/>
      <c r="C167" s="173" t="s">
        <v>314</v>
      </c>
      <c r="D167" s="173" t="s">
        <v>164</v>
      </c>
      <c r="E167" s="174" t="s">
        <v>529</v>
      </c>
      <c r="F167" s="175" t="s">
        <v>530</v>
      </c>
      <c r="G167" s="176" t="s">
        <v>238</v>
      </c>
      <c r="H167" s="177">
        <v>17.940000000000001</v>
      </c>
      <c r="I167" s="178"/>
      <c r="J167" s="179">
        <f>ROUND(I167*H167,2)</f>
        <v>0</v>
      </c>
      <c r="K167" s="175" t="s">
        <v>168</v>
      </c>
      <c r="L167" s="36"/>
      <c r="M167" s="180" t="s">
        <v>1</v>
      </c>
      <c r="N167" s="181" t="s">
        <v>40</v>
      </c>
      <c r="O167" s="58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AR167" s="15" t="s">
        <v>169</v>
      </c>
      <c r="AT167" s="15" t="s">
        <v>164</v>
      </c>
      <c r="AU167" s="15" t="s">
        <v>177</v>
      </c>
      <c r="AY167" s="15" t="s">
        <v>162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5" t="s">
        <v>77</v>
      </c>
      <c r="BK167" s="184">
        <f>ROUND(I167*H167,2)</f>
        <v>0</v>
      </c>
      <c r="BL167" s="15" t="s">
        <v>169</v>
      </c>
      <c r="BM167" s="15" t="s">
        <v>531</v>
      </c>
    </row>
    <row r="168" spans="2:65" s="1" customFormat="1" ht="19.5">
      <c r="B168" s="32"/>
      <c r="C168" s="33"/>
      <c r="D168" s="185" t="s">
        <v>171</v>
      </c>
      <c r="E168" s="33"/>
      <c r="F168" s="186" t="s">
        <v>532</v>
      </c>
      <c r="G168" s="33"/>
      <c r="H168" s="33"/>
      <c r="I168" s="101"/>
      <c r="J168" s="33"/>
      <c r="K168" s="33"/>
      <c r="L168" s="36"/>
      <c r="M168" s="187"/>
      <c r="N168" s="58"/>
      <c r="O168" s="58"/>
      <c r="P168" s="58"/>
      <c r="Q168" s="58"/>
      <c r="R168" s="58"/>
      <c r="S168" s="58"/>
      <c r="T168" s="59"/>
      <c r="AT168" s="15" t="s">
        <v>171</v>
      </c>
      <c r="AU168" s="15" t="s">
        <v>177</v>
      </c>
    </row>
    <row r="169" spans="2:65" s="11" customFormat="1">
      <c r="B169" s="188"/>
      <c r="C169" s="189"/>
      <c r="D169" s="185" t="s">
        <v>241</v>
      </c>
      <c r="E169" s="190" t="s">
        <v>1</v>
      </c>
      <c r="F169" s="191" t="s">
        <v>533</v>
      </c>
      <c r="G169" s="189"/>
      <c r="H169" s="192">
        <v>14.04</v>
      </c>
      <c r="I169" s="193"/>
      <c r="J169" s="189"/>
      <c r="K169" s="189"/>
      <c r="L169" s="194"/>
      <c r="M169" s="195"/>
      <c r="N169" s="196"/>
      <c r="O169" s="196"/>
      <c r="P169" s="196"/>
      <c r="Q169" s="196"/>
      <c r="R169" s="196"/>
      <c r="S169" s="196"/>
      <c r="T169" s="197"/>
      <c r="AT169" s="198" t="s">
        <v>241</v>
      </c>
      <c r="AU169" s="198" t="s">
        <v>177</v>
      </c>
      <c r="AV169" s="11" t="s">
        <v>79</v>
      </c>
      <c r="AW169" s="11" t="s">
        <v>31</v>
      </c>
      <c r="AX169" s="11" t="s">
        <v>69</v>
      </c>
      <c r="AY169" s="198" t="s">
        <v>162</v>
      </c>
    </row>
    <row r="170" spans="2:65" s="11" customFormat="1">
      <c r="B170" s="188"/>
      <c r="C170" s="189"/>
      <c r="D170" s="185" t="s">
        <v>241</v>
      </c>
      <c r="E170" s="190" t="s">
        <v>1</v>
      </c>
      <c r="F170" s="191" t="s">
        <v>534</v>
      </c>
      <c r="G170" s="189"/>
      <c r="H170" s="192">
        <v>3.9</v>
      </c>
      <c r="I170" s="193"/>
      <c r="J170" s="189"/>
      <c r="K170" s="189"/>
      <c r="L170" s="194"/>
      <c r="M170" s="195"/>
      <c r="N170" s="196"/>
      <c r="O170" s="196"/>
      <c r="P170" s="196"/>
      <c r="Q170" s="196"/>
      <c r="R170" s="196"/>
      <c r="S170" s="196"/>
      <c r="T170" s="197"/>
      <c r="AT170" s="198" t="s">
        <v>241</v>
      </c>
      <c r="AU170" s="198" t="s">
        <v>177</v>
      </c>
      <c r="AV170" s="11" t="s">
        <v>79</v>
      </c>
      <c r="AW170" s="11" t="s">
        <v>31</v>
      </c>
      <c r="AX170" s="11" t="s">
        <v>69</v>
      </c>
      <c r="AY170" s="198" t="s">
        <v>162</v>
      </c>
    </row>
    <row r="171" spans="2:65" s="12" customFormat="1">
      <c r="B171" s="209"/>
      <c r="C171" s="210"/>
      <c r="D171" s="185" t="s">
        <v>241</v>
      </c>
      <c r="E171" s="211" t="s">
        <v>1</v>
      </c>
      <c r="F171" s="212" t="s">
        <v>272</v>
      </c>
      <c r="G171" s="210"/>
      <c r="H171" s="213">
        <v>17.940000000000001</v>
      </c>
      <c r="I171" s="214"/>
      <c r="J171" s="210"/>
      <c r="K171" s="210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241</v>
      </c>
      <c r="AU171" s="219" t="s">
        <v>177</v>
      </c>
      <c r="AV171" s="12" t="s">
        <v>169</v>
      </c>
      <c r="AW171" s="12" t="s">
        <v>31</v>
      </c>
      <c r="AX171" s="12" t="s">
        <v>77</v>
      </c>
      <c r="AY171" s="219" t="s">
        <v>162</v>
      </c>
    </row>
    <row r="172" spans="2:65" s="1" customFormat="1" ht="16.5" customHeight="1">
      <c r="B172" s="32"/>
      <c r="C172" s="173" t="s">
        <v>321</v>
      </c>
      <c r="D172" s="173" t="s">
        <v>164</v>
      </c>
      <c r="E172" s="174" t="s">
        <v>265</v>
      </c>
      <c r="F172" s="175" t="s">
        <v>266</v>
      </c>
      <c r="G172" s="176" t="s">
        <v>167</v>
      </c>
      <c r="H172" s="177">
        <v>33.44</v>
      </c>
      <c r="I172" s="178"/>
      <c r="J172" s="179">
        <f>ROUND(I172*H172,2)</f>
        <v>0</v>
      </c>
      <c r="K172" s="175" t="s">
        <v>267</v>
      </c>
      <c r="L172" s="36"/>
      <c r="M172" s="180" t="s">
        <v>1</v>
      </c>
      <c r="N172" s="181" t="s">
        <v>40</v>
      </c>
      <c r="O172" s="58"/>
      <c r="P172" s="182">
        <f>O172*H172</f>
        <v>0</v>
      </c>
      <c r="Q172" s="182">
        <v>3.9899999999999998E-2</v>
      </c>
      <c r="R172" s="182">
        <f>Q172*H172</f>
        <v>1.3342559999999999</v>
      </c>
      <c r="S172" s="182">
        <v>0</v>
      </c>
      <c r="T172" s="183">
        <f>S172*H172</f>
        <v>0</v>
      </c>
      <c r="AR172" s="15" t="s">
        <v>169</v>
      </c>
      <c r="AT172" s="15" t="s">
        <v>164</v>
      </c>
      <c r="AU172" s="15" t="s">
        <v>177</v>
      </c>
      <c r="AY172" s="15" t="s">
        <v>162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5" t="s">
        <v>77</v>
      </c>
      <c r="BK172" s="184">
        <f>ROUND(I172*H172,2)</f>
        <v>0</v>
      </c>
      <c r="BL172" s="15" t="s">
        <v>169</v>
      </c>
      <c r="BM172" s="15" t="s">
        <v>535</v>
      </c>
    </row>
    <row r="173" spans="2:65" s="1" customFormat="1" ht="19.5">
      <c r="B173" s="32"/>
      <c r="C173" s="33"/>
      <c r="D173" s="185" t="s">
        <v>171</v>
      </c>
      <c r="E173" s="33"/>
      <c r="F173" s="186" t="s">
        <v>269</v>
      </c>
      <c r="G173" s="33"/>
      <c r="H173" s="33"/>
      <c r="I173" s="101"/>
      <c r="J173" s="33"/>
      <c r="K173" s="33"/>
      <c r="L173" s="36"/>
      <c r="M173" s="187"/>
      <c r="N173" s="58"/>
      <c r="O173" s="58"/>
      <c r="P173" s="58"/>
      <c r="Q173" s="58"/>
      <c r="R173" s="58"/>
      <c r="S173" s="58"/>
      <c r="T173" s="59"/>
      <c r="AT173" s="15" t="s">
        <v>171</v>
      </c>
      <c r="AU173" s="15" t="s">
        <v>177</v>
      </c>
    </row>
    <row r="174" spans="2:65" s="11" customFormat="1">
      <c r="B174" s="188"/>
      <c r="C174" s="189"/>
      <c r="D174" s="185" t="s">
        <v>241</v>
      </c>
      <c r="E174" s="190" t="s">
        <v>1</v>
      </c>
      <c r="F174" s="191" t="s">
        <v>536</v>
      </c>
      <c r="G174" s="189"/>
      <c r="H174" s="192">
        <v>12</v>
      </c>
      <c r="I174" s="193"/>
      <c r="J174" s="189"/>
      <c r="K174" s="189"/>
      <c r="L174" s="194"/>
      <c r="M174" s="195"/>
      <c r="N174" s="196"/>
      <c r="O174" s="196"/>
      <c r="P174" s="196"/>
      <c r="Q174" s="196"/>
      <c r="R174" s="196"/>
      <c r="S174" s="196"/>
      <c r="T174" s="197"/>
      <c r="AT174" s="198" t="s">
        <v>241</v>
      </c>
      <c r="AU174" s="198" t="s">
        <v>177</v>
      </c>
      <c r="AV174" s="11" t="s">
        <v>79</v>
      </c>
      <c r="AW174" s="11" t="s">
        <v>31</v>
      </c>
      <c r="AX174" s="11" t="s">
        <v>69</v>
      </c>
      <c r="AY174" s="198" t="s">
        <v>162</v>
      </c>
    </row>
    <row r="175" spans="2:65" s="11" customFormat="1">
      <c r="B175" s="188"/>
      <c r="C175" s="189"/>
      <c r="D175" s="185" t="s">
        <v>241</v>
      </c>
      <c r="E175" s="190" t="s">
        <v>1</v>
      </c>
      <c r="F175" s="191" t="s">
        <v>537</v>
      </c>
      <c r="G175" s="189"/>
      <c r="H175" s="192">
        <v>17.2</v>
      </c>
      <c r="I175" s="193"/>
      <c r="J175" s="189"/>
      <c r="K175" s="189"/>
      <c r="L175" s="194"/>
      <c r="M175" s="195"/>
      <c r="N175" s="196"/>
      <c r="O175" s="196"/>
      <c r="P175" s="196"/>
      <c r="Q175" s="196"/>
      <c r="R175" s="196"/>
      <c r="S175" s="196"/>
      <c r="T175" s="197"/>
      <c r="AT175" s="198" t="s">
        <v>241</v>
      </c>
      <c r="AU175" s="198" t="s">
        <v>177</v>
      </c>
      <c r="AV175" s="11" t="s">
        <v>79</v>
      </c>
      <c r="AW175" s="11" t="s">
        <v>31</v>
      </c>
      <c r="AX175" s="11" t="s">
        <v>69</v>
      </c>
      <c r="AY175" s="198" t="s">
        <v>162</v>
      </c>
    </row>
    <row r="176" spans="2:65" s="11" customFormat="1">
      <c r="B176" s="188"/>
      <c r="C176" s="189"/>
      <c r="D176" s="185" t="s">
        <v>241</v>
      </c>
      <c r="E176" s="190" t="s">
        <v>1</v>
      </c>
      <c r="F176" s="191" t="s">
        <v>538</v>
      </c>
      <c r="G176" s="189"/>
      <c r="H176" s="192">
        <v>4.24</v>
      </c>
      <c r="I176" s="193"/>
      <c r="J176" s="189"/>
      <c r="K176" s="189"/>
      <c r="L176" s="194"/>
      <c r="M176" s="195"/>
      <c r="N176" s="196"/>
      <c r="O176" s="196"/>
      <c r="P176" s="196"/>
      <c r="Q176" s="196"/>
      <c r="R176" s="196"/>
      <c r="S176" s="196"/>
      <c r="T176" s="197"/>
      <c r="AT176" s="198" t="s">
        <v>241</v>
      </c>
      <c r="AU176" s="198" t="s">
        <v>177</v>
      </c>
      <c r="AV176" s="11" t="s">
        <v>79</v>
      </c>
      <c r="AW176" s="11" t="s">
        <v>31</v>
      </c>
      <c r="AX176" s="11" t="s">
        <v>69</v>
      </c>
      <c r="AY176" s="198" t="s">
        <v>162</v>
      </c>
    </row>
    <row r="177" spans="2:65" s="12" customFormat="1">
      <c r="B177" s="209"/>
      <c r="C177" s="210"/>
      <c r="D177" s="185" t="s">
        <v>241</v>
      </c>
      <c r="E177" s="211" t="s">
        <v>1</v>
      </c>
      <c r="F177" s="212" t="s">
        <v>272</v>
      </c>
      <c r="G177" s="210"/>
      <c r="H177" s="213">
        <v>33.44</v>
      </c>
      <c r="I177" s="214"/>
      <c r="J177" s="210"/>
      <c r="K177" s="210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241</v>
      </c>
      <c r="AU177" s="219" t="s">
        <v>177</v>
      </c>
      <c r="AV177" s="12" t="s">
        <v>169</v>
      </c>
      <c r="AW177" s="12" t="s">
        <v>31</v>
      </c>
      <c r="AX177" s="12" t="s">
        <v>77</v>
      </c>
      <c r="AY177" s="219" t="s">
        <v>162</v>
      </c>
    </row>
    <row r="178" spans="2:65" s="1" customFormat="1" ht="16.5" customHeight="1">
      <c r="B178" s="32"/>
      <c r="C178" s="173" t="s">
        <v>327</v>
      </c>
      <c r="D178" s="173" t="s">
        <v>164</v>
      </c>
      <c r="E178" s="174" t="s">
        <v>273</v>
      </c>
      <c r="F178" s="175" t="s">
        <v>274</v>
      </c>
      <c r="G178" s="176" t="s">
        <v>167</v>
      </c>
      <c r="H178" s="177">
        <v>33.44</v>
      </c>
      <c r="I178" s="178"/>
      <c r="J178" s="179">
        <f>ROUND(I178*H178,2)</f>
        <v>0</v>
      </c>
      <c r="K178" s="175" t="s">
        <v>168</v>
      </c>
      <c r="L178" s="36"/>
      <c r="M178" s="180" t="s">
        <v>1</v>
      </c>
      <c r="N178" s="181" t="s">
        <v>40</v>
      </c>
      <c r="O178" s="58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AR178" s="15" t="s">
        <v>169</v>
      </c>
      <c r="AT178" s="15" t="s">
        <v>164</v>
      </c>
      <c r="AU178" s="15" t="s">
        <v>177</v>
      </c>
      <c r="AY178" s="15" t="s">
        <v>162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5" t="s">
        <v>77</v>
      </c>
      <c r="BK178" s="184">
        <f>ROUND(I178*H178,2)</f>
        <v>0</v>
      </c>
      <c r="BL178" s="15" t="s">
        <v>169</v>
      </c>
      <c r="BM178" s="15" t="s">
        <v>539</v>
      </c>
    </row>
    <row r="179" spans="2:65" s="1" customFormat="1">
      <c r="B179" s="32"/>
      <c r="C179" s="33"/>
      <c r="D179" s="185" t="s">
        <v>171</v>
      </c>
      <c r="E179" s="33"/>
      <c r="F179" s="186" t="s">
        <v>276</v>
      </c>
      <c r="G179" s="33"/>
      <c r="H179" s="33"/>
      <c r="I179" s="101"/>
      <c r="J179" s="33"/>
      <c r="K179" s="33"/>
      <c r="L179" s="36"/>
      <c r="M179" s="187"/>
      <c r="N179" s="58"/>
      <c r="O179" s="58"/>
      <c r="P179" s="58"/>
      <c r="Q179" s="58"/>
      <c r="R179" s="58"/>
      <c r="S179" s="58"/>
      <c r="T179" s="59"/>
      <c r="AT179" s="15" t="s">
        <v>171</v>
      </c>
      <c r="AU179" s="15" t="s">
        <v>177</v>
      </c>
    </row>
    <row r="180" spans="2:65" s="11" customFormat="1">
      <c r="B180" s="188"/>
      <c r="C180" s="189"/>
      <c r="D180" s="185" t="s">
        <v>241</v>
      </c>
      <c r="E180" s="190" t="s">
        <v>1</v>
      </c>
      <c r="F180" s="191" t="s">
        <v>536</v>
      </c>
      <c r="G180" s="189"/>
      <c r="H180" s="192">
        <v>12</v>
      </c>
      <c r="I180" s="193"/>
      <c r="J180" s="189"/>
      <c r="K180" s="189"/>
      <c r="L180" s="194"/>
      <c r="M180" s="195"/>
      <c r="N180" s="196"/>
      <c r="O180" s="196"/>
      <c r="P180" s="196"/>
      <c r="Q180" s="196"/>
      <c r="R180" s="196"/>
      <c r="S180" s="196"/>
      <c r="T180" s="197"/>
      <c r="AT180" s="198" t="s">
        <v>241</v>
      </c>
      <c r="AU180" s="198" t="s">
        <v>177</v>
      </c>
      <c r="AV180" s="11" t="s">
        <v>79</v>
      </c>
      <c r="AW180" s="11" t="s">
        <v>31</v>
      </c>
      <c r="AX180" s="11" t="s">
        <v>69</v>
      </c>
      <c r="AY180" s="198" t="s">
        <v>162</v>
      </c>
    </row>
    <row r="181" spans="2:65" s="11" customFormat="1">
      <c r="B181" s="188"/>
      <c r="C181" s="189"/>
      <c r="D181" s="185" t="s">
        <v>241</v>
      </c>
      <c r="E181" s="190" t="s">
        <v>1</v>
      </c>
      <c r="F181" s="191" t="s">
        <v>537</v>
      </c>
      <c r="G181" s="189"/>
      <c r="H181" s="192">
        <v>17.2</v>
      </c>
      <c r="I181" s="193"/>
      <c r="J181" s="189"/>
      <c r="K181" s="189"/>
      <c r="L181" s="194"/>
      <c r="M181" s="195"/>
      <c r="N181" s="196"/>
      <c r="O181" s="196"/>
      <c r="P181" s="196"/>
      <c r="Q181" s="196"/>
      <c r="R181" s="196"/>
      <c r="S181" s="196"/>
      <c r="T181" s="197"/>
      <c r="AT181" s="198" t="s">
        <v>241</v>
      </c>
      <c r="AU181" s="198" t="s">
        <v>177</v>
      </c>
      <c r="AV181" s="11" t="s">
        <v>79</v>
      </c>
      <c r="AW181" s="11" t="s">
        <v>31</v>
      </c>
      <c r="AX181" s="11" t="s">
        <v>69</v>
      </c>
      <c r="AY181" s="198" t="s">
        <v>162</v>
      </c>
    </row>
    <row r="182" spans="2:65" s="11" customFormat="1">
      <c r="B182" s="188"/>
      <c r="C182" s="189"/>
      <c r="D182" s="185" t="s">
        <v>241</v>
      </c>
      <c r="E182" s="190" t="s">
        <v>1</v>
      </c>
      <c r="F182" s="191" t="s">
        <v>538</v>
      </c>
      <c r="G182" s="189"/>
      <c r="H182" s="192">
        <v>4.24</v>
      </c>
      <c r="I182" s="193"/>
      <c r="J182" s="189"/>
      <c r="K182" s="189"/>
      <c r="L182" s="194"/>
      <c r="M182" s="195"/>
      <c r="N182" s="196"/>
      <c r="O182" s="196"/>
      <c r="P182" s="196"/>
      <c r="Q182" s="196"/>
      <c r="R182" s="196"/>
      <c r="S182" s="196"/>
      <c r="T182" s="197"/>
      <c r="AT182" s="198" t="s">
        <v>241</v>
      </c>
      <c r="AU182" s="198" t="s">
        <v>177</v>
      </c>
      <c r="AV182" s="11" t="s">
        <v>79</v>
      </c>
      <c r="AW182" s="11" t="s">
        <v>31</v>
      </c>
      <c r="AX182" s="11" t="s">
        <v>69</v>
      </c>
      <c r="AY182" s="198" t="s">
        <v>162</v>
      </c>
    </row>
    <row r="183" spans="2:65" s="12" customFormat="1">
      <c r="B183" s="209"/>
      <c r="C183" s="210"/>
      <c r="D183" s="185" t="s">
        <v>241</v>
      </c>
      <c r="E183" s="211" t="s">
        <v>1</v>
      </c>
      <c r="F183" s="212" t="s">
        <v>272</v>
      </c>
      <c r="G183" s="210"/>
      <c r="H183" s="213">
        <v>33.44</v>
      </c>
      <c r="I183" s="214"/>
      <c r="J183" s="210"/>
      <c r="K183" s="210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241</v>
      </c>
      <c r="AU183" s="219" t="s">
        <v>177</v>
      </c>
      <c r="AV183" s="12" t="s">
        <v>169</v>
      </c>
      <c r="AW183" s="12" t="s">
        <v>31</v>
      </c>
      <c r="AX183" s="12" t="s">
        <v>77</v>
      </c>
      <c r="AY183" s="219" t="s">
        <v>162</v>
      </c>
    </row>
    <row r="184" spans="2:65" s="13" customFormat="1" ht="20.85" customHeight="1">
      <c r="B184" s="220"/>
      <c r="C184" s="221"/>
      <c r="D184" s="222" t="s">
        <v>68</v>
      </c>
      <c r="E184" s="222" t="s">
        <v>207</v>
      </c>
      <c r="F184" s="222" t="s">
        <v>293</v>
      </c>
      <c r="G184" s="221"/>
      <c r="H184" s="221"/>
      <c r="I184" s="223"/>
      <c r="J184" s="224">
        <f>BK184</f>
        <v>0</v>
      </c>
      <c r="K184" s="221"/>
      <c r="L184" s="225"/>
      <c r="M184" s="226"/>
      <c r="N184" s="227"/>
      <c r="O184" s="227"/>
      <c r="P184" s="228">
        <f>SUM(P185:P197)</f>
        <v>0</v>
      </c>
      <c r="Q184" s="227"/>
      <c r="R184" s="228">
        <f>SUM(R185:R197)</f>
        <v>0</v>
      </c>
      <c r="S184" s="227"/>
      <c r="T184" s="229">
        <f>SUM(T185:T197)</f>
        <v>0</v>
      </c>
      <c r="AR184" s="230" t="s">
        <v>77</v>
      </c>
      <c r="AT184" s="231" t="s">
        <v>68</v>
      </c>
      <c r="AU184" s="231" t="s">
        <v>177</v>
      </c>
      <c r="AY184" s="230" t="s">
        <v>162</v>
      </c>
      <c r="BK184" s="232">
        <f>SUM(BK185:BK197)</f>
        <v>0</v>
      </c>
    </row>
    <row r="185" spans="2:65" s="1" customFormat="1" ht="16.5" customHeight="1">
      <c r="B185" s="32"/>
      <c r="C185" s="173" t="s">
        <v>333</v>
      </c>
      <c r="D185" s="173" t="s">
        <v>164</v>
      </c>
      <c r="E185" s="174" t="s">
        <v>295</v>
      </c>
      <c r="F185" s="175" t="s">
        <v>296</v>
      </c>
      <c r="G185" s="176" t="s">
        <v>238</v>
      </c>
      <c r="H185" s="177">
        <v>16.100000000000001</v>
      </c>
      <c r="I185" s="178"/>
      <c r="J185" s="179">
        <f>ROUND(I185*H185,2)</f>
        <v>0</v>
      </c>
      <c r="K185" s="175" t="s">
        <v>168</v>
      </c>
      <c r="L185" s="36"/>
      <c r="M185" s="180" t="s">
        <v>1</v>
      </c>
      <c r="N185" s="181" t="s">
        <v>40</v>
      </c>
      <c r="O185" s="58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AR185" s="15" t="s">
        <v>169</v>
      </c>
      <c r="AT185" s="15" t="s">
        <v>164</v>
      </c>
      <c r="AU185" s="15" t="s">
        <v>169</v>
      </c>
      <c r="AY185" s="15" t="s">
        <v>162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5" t="s">
        <v>77</v>
      </c>
      <c r="BK185" s="184">
        <f>ROUND(I185*H185,2)</f>
        <v>0</v>
      </c>
      <c r="BL185" s="15" t="s">
        <v>169</v>
      </c>
      <c r="BM185" s="15" t="s">
        <v>540</v>
      </c>
    </row>
    <row r="186" spans="2:65" s="1" customFormat="1" ht="19.5">
      <c r="B186" s="32"/>
      <c r="C186" s="33"/>
      <c r="D186" s="185" t="s">
        <v>171</v>
      </c>
      <c r="E186" s="33"/>
      <c r="F186" s="186" t="s">
        <v>298</v>
      </c>
      <c r="G186" s="33"/>
      <c r="H186" s="33"/>
      <c r="I186" s="101"/>
      <c r="J186" s="33"/>
      <c r="K186" s="33"/>
      <c r="L186" s="36"/>
      <c r="M186" s="187"/>
      <c r="N186" s="58"/>
      <c r="O186" s="58"/>
      <c r="P186" s="58"/>
      <c r="Q186" s="58"/>
      <c r="R186" s="58"/>
      <c r="S186" s="58"/>
      <c r="T186" s="59"/>
      <c r="AT186" s="15" t="s">
        <v>171</v>
      </c>
      <c r="AU186" s="15" t="s">
        <v>169</v>
      </c>
    </row>
    <row r="187" spans="2:65" s="11" customFormat="1">
      <c r="B187" s="188"/>
      <c r="C187" s="189"/>
      <c r="D187" s="185" t="s">
        <v>241</v>
      </c>
      <c r="E187" s="190" t="s">
        <v>1</v>
      </c>
      <c r="F187" s="191" t="s">
        <v>541</v>
      </c>
      <c r="G187" s="189"/>
      <c r="H187" s="192">
        <v>3.5</v>
      </c>
      <c r="I187" s="193"/>
      <c r="J187" s="189"/>
      <c r="K187" s="189"/>
      <c r="L187" s="194"/>
      <c r="M187" s="195"/>
      <c r="N187" s="196"/>
      <c r="O187" s="196"/>
      <c r="P187" s="196"/>
      <c r="Q187" s="196"/>
      <c r="R187" s="196"/>
      <c r="S187" s="196"/>
      <c r="T187" s="197"/>
      <c r="AT187" s="198" t="s">
        <v>241</v>
      </c>
      <c r="AU187" s="198" t="s">
        <v>169</v>
      </c>
      <c r="AV187" s="11" t="s">
        <v>79</v>
      </c>
      <c r="AW187" s="11" t="s">
        <v>31</v>
      </c>
      <c r="AX187" s="11" t="s">
        <v>69</v>
      </c>
      <c r="AY187" s="198" t="s">
        <v>162</v>
      </c>
    </row>
    <row r="188" spans="2:65" s="11" customFormat="1">
      <c r="B188" s="188"/>
      <c r="C188" s="189"/>
      <c r="D188" s="185" t="s">
        <v>241</v>
      </c>
      <c r="E188" s="190" t="s">
        <v>1</v>
      </c>
      <c r="F188" s="191" t="s">
        <v>542</v>
      </c>
      <c r="G188" s="189"/>
      <c r="H188" s="192">
        <v>12.6</v>
      </c>
      <c r="I188" s="193"/>
      <c r="J188" s="189"/>
      <c r="K188" s="189"/>
      <c r="L188" s="194"/>
      <c r="M188" s="195"/>
      <c r="N188" s="196"/>
      <c r="O188" s="196"/>
      <c r="P188" s="196"/>
      <c r="Q188" s="196"/>
      <c r="R188" s="196"/>
      <c r="S188" s="196"/>
      <c r="T188" s="197"/>
      <c r="AT188" s="198" t="s">
        <v>241</v>
      </c>
      <c r="AU188" s="198" t="s">
        <v>169</v>
      </c>
      <c r="AV188" s="11" t="s">
        <v>79</v>
      </c>
      <c r="AW188" s="11" t="s">
        <v>31</v>
      </c>
      <c r="AX188" s="11" t="s">
        <v>69</v>
      </c>
      <c r="AY188" s="198" t="s">
        <v>162</v>
      </c>
    </row>
    <row r="189" spans="2:65" s="12" customFormat="1">
      <c r="B189" s="209"/>
      <c r="C189" s="210"/>
      <c r="D189" s="185" t="s">
        <v>241</v>
      </c>
      <c r="E189" s="211" t="s">
        <v>1</v>
      </c>
      <c r="F189" s="212" t="s">
        <v>272</v>
      </c>
      <c r="G189" s="210"/>
      <c r="H189" s="213">
        <v>16.100000000000001</v>
      </c>
      <c r="I189" s="214"/>
      <c r="J189" s="210"/>
      <c r="K189" s="210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241</v>
      </c>
      <c r="AU189" s="219" t="s">
        <v>169</v>
      </c>
      <c r="AV189" s="12" t="s">
        <v>169</v>
      </c>
      <c r="AW189" s="12" t="s">
        <v>31</v>
      </c>
      <c r="AX189" s="12" t="s">
        <v>77</v>
      </c>
      <c r="AY189" s="219" t="s">
        <v>162</v>
      </c>
    </row>
    <row r="190" spans="2:65" s="1" customFormat="1" ht="16.5" customHeight="1">
      <c r="B190" s="32"/>
      <c r="C190" s="173" t="s">
        <v>543</v>
      </c>
      <c r="D190" s="173" t="s">
        <v>164</v>
      </c>
      <c r="E190" s="174" t="s">
        <v>301</v>
      </c>
      <c r="F190" s="175" t="s">
        <v>302</v>
      </c>
      <c r="G190" s="176" t="s">
        <v>303</v>
      </c>
      <c r="H190" s="177">
        <v>35.42</v>
      </c>
      <c r="I190" s="178"/>
      <c r="J190" s="179">
        <f>ROUND(I190*H190,2)</f>
        <v>0</v>
      </c>
      <c r="K190" s="175" t="s">
        <v>304</v>
      </c>
      <c r="L190" s="36"/>
      <c r="M190" s="180" t="s">
        <v>1</v>
      </c>
      <c r="N190" s="181" t="s">
        <v>40</v>
      </c>
      <c r="O190" s="58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AR190" s="15" t="s">
        <v>169</v>
      </c>
      <c r="AT190" s="15" t="s">
        <v>164</v>
      </c>
      <c r="AU190" s="15" t="s">
        <v>169</v>
      </c>
      <c r="AY190" s="15" t="s">
        <v>162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5" t="s">
        <v>77</v>
      </c>
      <c r="BK190" s="184">
        <f>ROUND(I190*H190,2)</f>
        <v>0</v>
      </c>
      <c r="BL190" s="15" t="s">
        <v>169</v>
      </c>
      <c r="BM190" s="15" t="s">
        <v>544</v>
      </c>
    </row>
    <row r="191" spans="2:65" s="1" customFormat="1">
      <c r="B191" s="32"/>
      <c r="C191" s="33"/>
      <c r="D191" s="185" t="s">
        <v>171</v>
      </c>
      <c r="E191" s="33"/>
      <c r="F191" s="186" t="s">
        <v>306</v>
      </c>
      <c r="G191" s="33"/>
      <c r="H191" s="33"/>
      <c r="I191" s="101"/>
      <c r="J191" s="33"/>
      <c r="K191" s="33"/>
      <c r="L191" s="36"/>
      <c r="M191" s="187"/>
      <c r="N191" s="58"/>
      <c r="O191" s="58"/>
      <c r="P191" s="58"/>
      <c r="Q191" s="58"/>
      <c r="R191" s="58"/>
      <c r="S191" s="58"/>
      <c r="T191" s="59"/>
      <c r="AT191" s="15" t="s">
        <v>171</v>
      </c>
      <c r="AU191" s="15" t="s">
        <v>169</v>
      </c>
    </row>
    <row r="192" spans="2:65" s="11" customFormat="1">
      <c r="B192" s="188"/>
      <c r="C192" s="189"/>
      <c r="D192" s="185" t="s">
        <v>241</v>
      </c>
      <c r="E192" s="190" t="s">
        <v>1</v>
      </c>
      <c r="F192" s="191" t="s">
        <v>545</v>
      </c>
      <c r="G192" s="189"/>
      <c r="H192" s="192">
        <v>35.42</v>
      </c>
      <c r="I192" s="193"/>
      <c r="J192" s="189"/>
      <c r="K192" s="189"/>
      <c r="L192" s="194"/>
      <c r="M192" s="195"/>
      <c r="N192" s="196"/>
      <c r="O192" s="196"/>
      <c r="P192" s="196"/>
      <c r="Q192" s="196"/>
      <c r="R192" s="196"/>
      <c r="S192" s="196"/>
      <c r="T192" s="197"/>
      <c r="AT192" s="198" t="s">
        <v>241</v>
      </c>
      <c r="AU192" s="198" t="s">
        <v>169</v>
      </c>
      <c r="AV192" s="11" t="s">
        <v>79</v>
      </c>
      <c r="AW192" s="11" t="s">
        <v>31</v>
      </c>
      <c r="AX192" s="11" t="s">
        <v>77</v>
      </c>
      <c r="AY192" s="198" t="s">
        <v>162</v>
      </c>
    </row>
    <row r="193" spans="2:65" s="1" customFormat="1" ht="16.5" customHeight="1">
      <c r="B193" s="32"/>
      <c r="C193" s="173" t="s">
        <v>546</v>
      </c>
      <c r="D193" s="173" t="s">
        <v>164</v>
      </c>
      <c r="E193" s="174" t="s">
        <v>310</v>
      </c>
      <c r="F193" s="175" t="s">
        <v>311</v>
      </c>
      <c r="G193" s="176" t="s">
        <v>303</v>
      </c>
      <c r="H193" s="177">
        <v>35.42</v>
      </c>
      <c r="I193" s="178"/>
      <c r="J193" s="179">
        <f>ROUND(I193*H193,2)</f>
        <v>0</v>
      </c>
      <c r="K193" s="175" t="s">
        <v>304</v>
      </c>
      <c r="L193" s="36"/>
      <c r="M193" s="180" t="s">
        <v>1</v>
      </c>
      <c r="N193" s="181" t="s">
        <v>40</v>
      </c>
      <c r="O193" s="58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AR193" s="15" t="s">
        <v>169</v>
      </c>
      <c r="AT193" s="15" t="s">
        <v>164</v>
      </c>
      <c r="AU193" s="15" t="s">
        <v>169</v>
      </c>
      <c r="AY193" s="15" t="s">
        <v>162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5" t="s">
        <v>77</v>
      </c>
      <c r="BK193" s="184">
        <f>ROUND(I193*H193,2)</f>
        <v>0</v>
      </c>
      <c r="BL193" s="15" t="s">
        <v>169</v>
      </c>
      <c r="BM193" s="15" t="s">
        <v>547</v>
      </c>
    </row>
    <row r="194" spans="2:65" s="1" customFormat="1">
      <c r="B194" s="32"/>
      <c r="C194" s="33"/>
      <c r="D194" s="185" t="s">
        <v>171</v>
      </c>
      <c r="E194" s="33"/>
      <c r="F194" s="186" t="s">
        <v>313</v>
      </c>
      <c r="G194" s="33"/>
      <c r="H194" s="33"/>
      <c r="I194" s="101"/>
      <c r="J194" s="33"/>
      <c r="K194" s="33"/>
      <c r="L194" s="36"/>
      <c r="M194" s="187"/>
      <c r="N194" s="58"/>
      <c r="O194" s="58"/>
      <c r="P194" s="58"/>
      <c r="Q194" s="58"/>
      <c r="R194" s="58"/>
      <c r="S194" s="58"/>
      <c r="T194" s="59"/>
      <c r="AT194" s="15" t="s">
        <v>171</v>
      </c>
      <c r="AU194" s="15" t="s">
        <v>169</v>
      </c>
    </row>
    <row r="195" spans="2:65" s="1" customFormat="1" ht="16.5" customHeight="1">
      <c r="B195" s="32"/>
      <c r="C195" s="173" t="s">
        <v>548</v>
      </c>
      <c r="D195" s="173" t="s">
        <v>164</v>
      </c>
      <c r="E195" s="174" t="s">
        <v>315</v>
      </c>
      <c r="F195" s="175" t="s">
        <v>316</v>
      </c>
      <c r="G195" s="176" t="s">
        <v>303</v>
      </c>
      <c r="H195" s="177">
        <v>850.08</v>
      </c>
      <c r="I195" s="178"/>
      <c r="J195" s="179">
        <f>ROUND(I195*H195,2)</f>
        <v>0</v>
      </c>
      <c r="K195" s="175" t="s">
        <v>304</v>
      </c>
      <c r="L195" s="36"/>
      <c r="M195" s="180" t="s">
        <v>1</v>
      </c>
      <c r="N195" s="181" t="s">
        <v>40</v>
      </c>
      <c r="O195" s="58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AR195" s="15" t="s">
        <v>169</v>
      </c>
      <c r="AT195" s="15" t="s">
        <v>164</v>
      </c>
      <c r="AU195" s="15" t="s">
        <v>169</v>
      </c>
      <c r="AY195" s="15" t="s">
        <v>162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5" t="s">
        <v>77</v>
      </c>
      <c r="BK195" s="184">
        <f>ROUND(I195*H195,2)</f>
        <v>0</v>
      </c>
      <c r="BL195" s="15" t="s">
        <v>169</v>
      </c>
      <c r="BM195" s="15" t="s">
        <v>549</v>
      </c>
    </row>
    <row r="196" spans="2:65" s="1" customFormat="1">
      <c r="B196" s="32"/>
      <c r="C196" s="33"/>
      <c r="D196" s="185" t="s">
        <v>171</v>
      </c>
      <c r="E196" s="33"/>
      <c r="F196" s="186" t="s">
        <v>318</v>
      </c>
      <c r="G196" s="33"/>
      <c r="H196" s="33"/>
      <c r="I196" s="101"/>
      <c r="J196" s="33"/>
      <c r="K196" s="33"/>
      <c r="L196" s="36"/>
      <c r="M196" s="187"/>
      <c r="N196" s="58"/>
      <c r="O196" s="58"/>
      <c r="P196" s="58"/>
      <c r="Q196" s="58"/>
      <c r="R196" s="58"/>
      <c r="S196" s="58"/>
      <c r="T196" s="59"/>
      <c r="AT196" s="15" t="s">
        <v>171</v>
      </c>
      <c r="AU196" s="15" t="s">
        <v>169</v>
      </c>
    </row>
    <row r="197" spans="2:65" s="11" customFormat="1">
      <c r="B197" s="188"/>
      <c r="C197" s="189"/>
      <c r="D197" s="185" t="s">
        <v>241</v>
      </c>
      <c r="E197" s="190" t="s">
        <v>1</v>
      </c>
      <c r="F197" s="191" t="s">
        <v>550</v>
      </c>
      <c r="G197" s="189"/>
      <c r="H197" s="192">
        <v>850.08</v>
      </c>
      <c r="I197" s="193"/>
      <c r="J197" s="189"/>
      <c r="K197" s="189"/>
      <c r="L197" s="194"/>
      <c r="M197" s="195"/>
      <c r="N197" s="196"/>
      <c r="O197" s="196"/>
      <c r="P197" s="196"/>
      <c r="Q197" s="196"/>
      <c r="R197" s="196"/>
      <c r="S197" s="196"/>
      <c r="T197" s="197"/>
      <c r="AT197" s="198" t="s">
        <v>241</v>
      </c>
      <c r="AU197" s="198" t="s">
        <v>169</v>
      </c>
      <c r="AV197" s="11" t="s">
        <v>79</v>
      </c>
      <c r="AW197" s="11" t="s">
        <v>31</v>
      </c>
      <c r="AX197" s="11" t="s">
        <v>77</v>
      </c>
      <c r="AY197" s="198" t="s">
        <v>162</v>
      </c>
    </row>
    <row r="198" spans="2:65" s="10" customFormat="1" ht="22.9" customHeight="1">
      <c r="B198" s="157"/>
      <c r="C198" s="158"/>
      <c r="D198" s="159" t="s">
        <v>68</v>
      </c>
      <c r="E198" s="171" t="s">
        <v>169</v>
      </c>
      <c r="F198" s="171" t="s">
        <v>320</v>
      </c>
      <c r="G198" s="158"/>
      <c r="H198" s="158"/>
      <c r="I198" s="161"/>
      <c r="J198" s="172">
        <f>BK198</f>
        <v>0</v>
      </c>
      <c r="K198" s="158"/>
      <c r="L198" s="163"/>
      <c r="M198" s="164"/>
      <c r="N198" s="165"/>
      <c r="O198" s="165"/>
      <c r="P198" s="166">
        <f>SUM(P199:P209)</f>
        <v>0</v>
      </c>
      <c r="Q198" s="165"/>
      <c r="R198" s="166">
        <f>SUM(R199:R209)</f>
        <v>4.5688579999999996</v>
      </c>
      <c r="S198" s="165"/>
      <c r="T198" s="167">
        <f>SUM(T199:T209)</f>
        <v>0</v>
      </c>
      <c r="AR198" s="168" t="s">
        <v>77</v>
      </c>
      <c r="AT198" s="169" t="s">
        <v>68</v>
      </c>
      <c r="AU198" s="169" t="s">
        <v>77</v>
      </c>
      <c r="AY198" s="168" t="s">
        <v>162</v>
      </c>
      <c r="BK198" s="170">
        <f>SUM(BK199:BK209)</f>
        <v>0</v>
      </c>
    </row>
    <row r="199" spans="2:65" s="1" customFormat="1" ht="16.5" customHeight="1">
      <c r="B199" s="32"/>
      <c r="C199" s="173" t="s">
        <v>551</v>
      </c>
      <c r="D199" s="173" t="s">
        <v>164</v>
      </c>
      <c r="E199" s="174" t="s">
        <v>406</v>
      </c>
      <c r="F199" s="175" t="s">
        <v>407</v>
      </c>
      <c r="G199" s="176" t="s">
        <v>238</v>
      </c>
      <c r="H199" s="177">
        <v>2</v>
      </c>
      <c r="I199" s="178"/>
      <c r="J199" s="179">
        <f>ROUND(I199*H199,2)</f>
        <v>0</v>
      </c>
      <c r="K199" s="175" t="s">
        <v>168</v>
      </c>
      <c r="L199" s="36"/>
      <c r="M199" s="180" t="s">
        <v>1</v>
      </c>
      <c r="N199" s="181" t="s">
        <v>40</v>
      </c>
      <c r="O199" s="58"/>
      <c r="P199" s="182">
        <f>O199*H199</f>
        <v>0</v>
      </c>
      <c r="Q199" s="182">
        <v>2.0327999999999999</v>
      </c>
      <c r="R199" s="182">
        <f>Q199*H199</f>
        <v>4.0655999999999999</v>
      </c>
      <c r="S199" s="182">
        <v>0</v>
      </c>
      <c r="T199" s="183">
        <f>S199*H199</f>
        <v>0</v>
      </c>
      <c r="AR199" s="15" t="s">
        <v>169</v>
      </c>
      <c r="AT199" s="15" t="s">
        <v>164</v>
      </c>
      <c r="AU199" s="15" t="s">
        <v>79</v>
      </c>
      <c r="AY199" s="15" t="s">
        <v>162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5" t="s">
        <v>77</v>
      </c>
      <c r="BK199" s="184">
        <f>ROUND(I199*H199,2)</f>
        <v>0</v>
      </c>
      <c r="BL199" s="15" t="s">
        <v>169</v>
      </c>
      <c r="BM199" s="15" t="s">
        <v>552</v>
      </c>
    </row>
    <row r="200" spans="2:65" s="1" customFormat="1" ht="19.5">
      <c r="B200" s="32"/>
      <c r="C200" s="33"/>
      <c r="D200" s="185" t="s">
        <v>171</v>
      </c>
      <c r="E200" s="33"/>
      <c r="F200" s="186" t="s">
        <v>409</v>
      </c>
      <c r="G200" s="33"/>
      <c r="H200" s="33"/>
      <c r="I200" s="101"/>
      <c r="J200" s="33"/>
      <c r="K200" s="33"/>
      <c r="L200" s="36"/>
      <c r="M200" s="187"/>
      <c r="N200" s="58"/>
      <c r="O200" s="58"/>
      <c r="P200" s="58"/>
      <c r="Q200" s="58"/>
      <c r="R200" s="58"/>
      <c r="S200" s="58"/>
      <c r="T200" s="59"/>
      <c r="AT200" s="15" t="s">
        <v>171</v>
      </c>
      <c r="AU200" s="15" t="s">
        <v>79</v>
      </c>
    </row>
    <row r="201" spans="2:65" s="11" customFormat="1">
      <c r="B201" s="188"/>
      <c r="C201" s="189"/>
      <c r="D201" s="185" t="s">
        <v>241</v>
      </c>
      <c r="E201" s="190" t="s">
        <v>1</v>
      </c>
      <c r="F201" s="191" t="s">
        <v>410</v>
      </c>
      <c r="G201" s="189"/>
      <c r="H201" s="192">
        <v>2</v>
      </c>
      <c r="I201" s="193"/>
      <c r="J201" s="189"/>
      <c r="K201" s="189"/>
      <c r="L201" s="194"/>
      <c r="M201" s="195"/>
      <c r="N201" s="196"/>
      <c r="O201" s="196"/>
      <c r="P201" s="196"/>
      <c r="Q201" s="196"/>
      <c r="R201" s="196"/>
      <c r="S201" s="196"/>
      <c r="T201" s="197"/>
      <c r="AT201" s="198" t="s">
        <v>241</v>
      </c>
      <c r="AU201" s="198" t="s">
        <v>79</v>
      </c>
      <c r="AV201" s="11" t="s">
        <v>79</v>
      </c>
      <c r="AW201" s="11" t="s">
        <v>31</v>
      </c>
      <c r="AX201" s="11" t="s">
        <v>77</v>
      </c>
      <c r="AY201" s="198" t="s">
        <v>162</v>
      </c>
    </row>
    <row r="202" spans="2:65" s="1" customFormat="1" ht="16.5" customHeight="1">
      <c r="B202" s="32"/>
      <c r="C202" s="173" t="s">
        <v>553</v>
      </c>
      <c r="D202" s="173" t="s">
        <v>164</v>
      </c>
      <c r="E202" s="174" t="s">
        <v>411</v>
      </c>
      <c r="F202" s="175" t="s">
        <v>412</v>
      </c>
      <c r="G202" s="176" t="s">
        <v>238</v>
      </c>
      <c r="H202" s="177">
        <v>0.2</v>
      </c>
      <c r="I202" s="178"/>
      <c r="J202" s="179">
        <f>ROUND(I202*H202,2)</f>
        <v>0</v>
      </c>
      <c r="K202" s="175" t="s">
        <v>168</v>
      </c>
      <c r="L202" s="36"/>
      <c r="M202" s="180" t="s">
        <v>1</v>
      </c>
      <c r="N202" s="181" t="s">
        <v>40</v>
      </c>
      <c r="O202" s="58"/>
      <c r="P202" s="182">
        <f>O202*H202</f>
        <v>0</v>
      </c>
      <c r="Q202" s="182">
        <v>2.4327899999999998</v>
      </c>
      <c r="R202" s="182">
        <f>Q202*H202</f>
        <v>0.48655799999999999</v>
      </c>
      <c r="S202" s="182">
        <v>0</v>
      </c>
      <c r="T202" s="183">
        <f>S202*H202</f>
        <v>0</v>
      </c>
      <c r="AR202" s="15" t="s">
        <v>169</v>
      </c>
      <c r="AT202" s="15" t="s">
        <v>164</v>
      </c>
      <c r="AU202" s="15" t="s">
        <v>79</v>
      </c>
      <c r="AY202" s="15" t="s">
        <v>162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5" t="s">
        <v>77</v>
      </c>
      <c r="BK202" s="184">
        <f>ROUND(I202*H202,2)</f>
        <v>0</v>
      </c>
      <c r="BL202" s="15" t="s">
        <v>169</v>
      </c>
      <c r="BM202" s="15" t="s">
        <v>554</v>
      </c>
    </row>
    <row r="203" spans="2:65" s="1" customFormat="1">
      <c r="B203" s="32"/>
      <c r="C203" s="33"/>
      <c r="D203" s="185" t="s">
        <v>171</v>
      </c>
      <c r="E203" s="33"/>
      <c r="F203" s="186" t="s">
        <v>414</v>
      </c>
      <c r="G203" s="33"/>
      <c r="H203" s="33"/>
      <c r="I203" s="101"/>
      <c r="J203" s="33"/>
      <c r="K203" s="33"/>
      <c r="L203" s="36"/>
      <c r="M203" s="187"/>
      <c r="N203" s="58"/>
      <c r="O203" s="58"/>
      <c r="P203" s="58"/>
      <c r="Q203" s="58"/>
      <c r="R203" s="58"/>
      <c r="S203" s="58"/>
      <c r="T203" s="59"/>
      <c r="AT203" s="15" t="s">
        <v>171</v>
      </c>
      <c r="AU203" s="15" t="s">
        <v>79</v>
      </c>
    </row>
    <row r="204" spans="2:65" s="11" customFormat="1">
      <c r="B204" s="188"/>
      <c r="C204" s="189"/>
      <c r="D204" s="185" t="s">
        <v>241</v>
      </c>
      <c r="E204" s="190" t="s">
        <v>1</v>
      </c>
      <c r="F204" s="191" t="s">
        <v>415</v>
      </c>
      <c r="G204" s="189"/>
      <c r="H204" s="192">
        <v>0.2</v>
      </c>
      <c r="I204" s="193"/>
      <c r="J204" s="189"/>
      <c r="K204" s="189"/>
      <c r="L204" s="194"/>
      <c r="M204" s="195"/>
      <c r="N204" s="196"/>
      <c r="O204" s="196"/>
      <c r="P204" s="196"/>
      <c r="Q204" s="196"/>
      <c r="R204" s="196"/>
      <c r="S204" s="196"/>
      <c r="T204" s="197"/>
      <c r="AT204" s="198" t="s">
        <v>241</v>
      </c>
      <c r="AU204" s="198" t="s">
        <v>79</v>
      </c>
      <c r="AV204" s="11" t="s">
        <v>79</v>
      </c>
      <c r="AW204" s="11" t="s">
        <v>31</v>
      </c>
      <c r="AX204" s="11" t="s">
        <v>77</v>
      </c>
      <c r="AY204" s="198" t="s">
        <v>162</v>
      </c>
    </row>
    <row r="205" spans="2:65" s="1" customFormat="1" ht="16.5" customHeight="1">
      <c r="B205" s="32"/>
      <c r="C205" s="173" t="s">
        <v>555</v>
      </c>
      <c r="D205" s="173" t="s">
        <v>164</v>
      </c>
      <c r="E205" s="174" t="s">
        <v>556</v>
      </c>
      <c r="F205" s="175" t="s">
        <v>557</v>
      </c>
      <c r="G205" s="176" t="s">
        <v>558</v>
      </c>
      <c r="H205" s="177">
        <v>10</v>
      </c>
      <c r="I205" s="178"/>
      <c r="J205" s="179">
        <f>ROUND(I205*H205,2)</f>
        <v>0</v>
      </c>
      <c r="K205" s="175" t="s">
        <v>168</v>
      </c>
      <c r="L205" s="36"/>
      <c r="M205" s="180" t="s">
        <v>1</v>
      </c>
      <c r="N205" s="181" t="s">
        <v>40</v>
      </c>
      <c r="O205" s="58"/>
      <c r="P205" s="182">
        <f>O205*H205</f>
        <v>0</v>
      </c>
      <c r="Q205" s="182">
        <v>1.67E-3</v>
      </c>
      <c r="R205" s="182">
        <f>Q205*H205</f>
        <v>1.67E-2</v>
      </c>
      <c r="S205" s="182">
        <v>0</v>
      </c>
      <c r="T205" s="183">
        <f>S205*H205</f>
        <v>0</v>
      </c>
      <c r="AR205" s="15" t="s">
        <v>169</v>
      </c>
      <c r="AT205" s="15" t="s">
        <v>164</v>
      </c>
      <c r="AU205" s="15" t="s">
        <v>79</v>
      </c>
      <c r="AY205" s="15" t="s">
        <v>162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5" t="s">
        <v>77</v>
      </c>
      <c r="BK205" s="184">
        <f>ROUND(I205*H205,2)</f>
        <v>0</v>
      </c>
      <c r="BL205" s="15" t="s">
        <v>169</v>
      </c>
      <c r="BM205" s="15" t="s">
        <v>559</v>
      </c>
    </row>
    <row r="206" spans="2:65" s="1" customFormat="1">
      <c r="B206" s="32"/>
      <c r="C206" s="33"/>
      <c r="D206" s="185" t="s">
        <v>171</v>
      </c>
      <c r="E206" s="33"/>
      <c r="F206" s="186" t="s">
        <v>560</v>
      </c>
      <c r="G206" s="33"/>
      <c r="H206" s="33"/>
      <c r="I206" s="101"/>
      <c r="J206" s="33"/>
      <c r="K206" s="33"/>
      <c r="L206" s="36"/>
      <c r="M206" s="187"/>
      <c r="N206" s="58"/>
      <c r="O206" s="58"/>
      <c r="P206" s="58"/>
      <c r="Q206" s="58"/>
      <c r="R206" s="58"/>
      <c r="S206" s="58"/>
      <c r="T206" s="59"/>
      <c r="AT206" s="15" t="s">
        <v>171</v>
      </c>
      <c r="AU206" s="15" t="s">
        <v>79</v>
      </c>
    </row>
    <row r="207" spans="2:65" s="11" customFormat="1">
      <c r="B207" s="188"/>
      <c r="C207" s="189"/>
      <c r="D207" s="185" t="s">
        <v>241</v>
      </c>
      <c r="E207" s="190" t="s">
        <v>1</v>
      </c>
      <c r="F207" s="191" t="s">
        <v>561</v>
      </c>
      <c r="G207" s="189"/>
      <c r="H207" s="192">
        <v>10</v>
      </c>
      <c r="I207" s="193"/>
      <c r="J207" s="189"/>
      <c r="K207" s="189"/>
      <c r="L207" s="194"/>
      <c r="M207" s="195"/>
      <c r="N207" s="196"/>
      <c r="O207" s="196"/>
      <c r="P207" s="196"/>
      <c r="Q207" s="196"/>
      <c r="R207" s="196"/>
      <c r="S207" s="196"/>
      <c r="T207" s="197"/>
      <c r="AT207" s="198" t="s">
        <v>241</v>
      </c>
      <c r="AU207" s="198" t="s">
        <v>79</v>
      </c>
      <c r="AV207" s="11" t="s">
        <v>79</v>
      </c>
      <c r="AW207" s="11" t="s">
        <v>31</v>
      </c>
      <c r="AX207" s="11" t="s">
        <v>77</v>
      </c>
      <c r="AY207" s="198" t="s">
        <v>162</v>
      </c>
    </row>
    <row r="208" spans="2:65" s="1" customFormat="1" ht="16.5" customHeight="1">
      <c r="B208" s="32"/>
      <c r="C208" s="173" t="s">
        <v>562</v>
      </c>
      <c r="D208" s="173" t="s">
        <v>164</v>
      </c>
      <c r="E208" s="174" t="s">
        <v>334</v>
      </c>
      <c r="F208" s="175" t="s">
        <v>335</v>
      </c>
      <c r="G208" s="176" t="s">
        <v>303</v>
      </c>
      <c r="H208" s="177">
        <v>49.005000000000003</v>
      </c>
      <c r="I208" s="178"/>
      <c r="J208" s="179">
        <f>ROUND(I208*H208,2)</f>
        <v>0</v>
      </c>
      <c r="K208" s="175" t="s">
        <v>168</v>
      </c>
      <c r="L208" s="36"/>
      <c r="M208" s="180" t="s">
        <v>1</v>
      </c>
      <c r="N208" s="181" t="s">
        <v>40</v>
      </c>
      <c r="O208" s="58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AR208" s="15" t="s">
        <v>169</v>
      </c>
      <c r="AT208" s="15" t="s">
        <v>164</v>
      </c>
      <c r="AU208" s="15" t="s">
        <v>79</v>
      </c>
      <c r="AY208" s="15" t="s">
        <v>162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5" t="s">
        <v>77</v>
      </c>
      <c r="BK208" s="184">
        <f>ROUND(I208*H208,2)</f>
        <v>0</v>
      </c>
      <c r="BL208" s="15" t="s">
        <v>169</v>
      </c>
      <c r="BM208" s="15" t="s">
        <v>563</v>
      </c>
    </row>
    <row r="209" spans="2:47" s="1" customFormat="1">
      <c r="B209" s="32"/>
      <c r="C209" s="33"/>
      <c r="D209" s="185" t="s">
        <v>171</v>
      </c>
      <c r="E209" s="33"/>
      <c r="F209" s="186" t="s">
        <v>337</v>
      </c>
      <c r="G209" s="33"/>
      <c r="H209" s="33"/>
      <c r="I209" s="101"/>
      <c r="J209" s="33"/>
      <c r="K209" s="33"/>
      <c r="L209" s="36"/>
      <c r="M209" s="233"/>
      <c r="N209" s="234"/>
      <c r="O209" s="234"/>
      <c r="P209" s="234"/>
      <c r="Q209" s="234"/>
      <c r="R209" s="234"/>
      <c r="S209" s="234"/>
      <c r="T209" s="235"/>
      <c r="AT209" s="15" t="s">
        <v>171</v>
      </c>
      <c r="AU209" s="15" t="s">
        <v>79</v>
      </c>
    </row>
    <row r="210" spans="2:47" s="1" customFormat="1" ht="6.95" customHeight="1">
      <c r="B210" s="44"/>
      <c r="C210" s="45"/>
      <c r="D210" s="45"/>
      <c r="E210" s="45"/>
      <c r="F210" s="45"/>
      <c r="G210" s="45"/>
      <c r="H210" s="45"/>
      <c r="I210" s="123"/>
      <c r="J210" s="45"/>
      <c r="K210" s="45"/>
      <c r="L210" s="36"/>
    </row>
  </sheetData>
  <sheetProtection algorithmName="SHA-512" hashValue="HjTm/NwUFW8wSqpp9J/SU3HM4h7MOOalzHRsXyv6rVAaFc6Xjy1KvNraxI/TtWN/fDd0dDW0SpPFsRNXu6IyaA==" saltValue="cHsSafg8ew4dX2QCOK27ZrVstflJkomFcEzCKy8cnXar/Si23OVTU76vUCtKpikiQVRNAqcgK1Npoa5rhKzS+A==" spinCount="100000" sheet="1" objects="1" scenarios="1" formatColumns="0" formatRows="0" autoFilter="0"/>
  <autoFilter ref="C84:K209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5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5" t="s">
        <v>94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133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1" t="str">
        <f>'Rekapitulace stavby'!K6</f>
        <v>Bratřejovka, km 3,190-6,271, oprava stupňů a opevnění toku</v>
      </c>
      <c r="F7" s="282"/>
      <c r="G7" s="282"/>
      <c r="H7" s="282"/>
      <c r="L7" s="18"/>
    </row>
    <row r="8" spans="2:46" s="1" customFormat="1" ht="12" customHeight="1">
      <c r="B8" s="36"/>
      <c r="D8" s="100" t="s">
        <v>134</v>
      </c>
      <c r="I8" s="101"/>
      <c r="L8" s="36"/>
    </row>
    <row r="9" spans="2:46" s="1" customFormat="1" ht="36.950000000000003" customHeight="1">
      <c r="B9" s="36"/>
      <c r="E9" s="283" t="s">
        <v>564</v>
      </c>
      <c r="F9" s="284"/>
      <c r="G9" s="284"/>
      <c r="H9" s="284"/>
      <c r="I9" s="101"/>
      <c r="L9" s="36"/>
    </row>
    <row r="10" spans="2:46" s="1" customFormat="1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7. 12. 2018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5" t="str">
        <f>'Rekapitulace stavby'!E14</f>
        <v>Vyplň údaj</v>
      </c>
      <c r="F18" s="286"/>
      <c r="G18" s="286"/>
      <c r="H18" s="286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32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33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34</v>
      </c>
      <c r="I26" s="101"/>
      <c r="L26" s="36"/>
    </row>
    <row r="27" spans="2:12" s="6" customFormat="1" ht="16.5" customHeight="1">
      <c r="B27" s="104"/>
      <c r="E27" s="287" t="s">
        <v>1</v>
      </c>
      <c r="F27" s="287"/>
      <c r="G27" s="287"/>
      <c r="H27" s="287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35</v>
      </c>
      <c r="I30" s="101"/>
      <c r="J30" s="108">
        <f>ROUND(J84,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37</v>
      </c>
      <c r="I32" s="110" t="s">
        <v>36</v>
      </c>
      <c r="J32" s="109" t="s">
        <v>38</v>
      </c>
      <c r="L32" s="36"/>
    </row>
    <row r="33" spans="2:12" s="1" customFormat="1" ht="14.45" customHeight="1">
      <c r="B33" s="36"/>
      <c r="D33" s="100" t="s">
        <v>39</v>
      </c>
      <c r="E33" s="100" t="s">
        <v>40</v>
      </c>
      <c r="F33" s="111">
        <f>ROUND((SUM(BE84:BE144)),  2)</f>
        <v>0</v>
      </c>
      <c r="I33" s="112">
        <v>0.21</v>
      </c>
      <c r="J33" s="111">
        <f>ROUND(((SUM(BE84:BE144))*I33),  2)</f>
        <v>0</v>
      </c>
      <c r="L33" s="36"/>
    </row>
    <row r="34" spans="2:12" s="1" customFormat="1" ht="14.45" customHeight="1">
      <c r="B34" s="36"/>
      <c r="E34" s="100" t="s">
        <v>41</v>
      </c>
      <c r="F34" s="111">
        <f>ROUND((SUM(BF84:BF144)),  2)</f>
        <v>0</v>
      </c>
      <c r="I34" s="112">
        <v>0.15</v>
      </c>
      <c r="J34" s="111">
        <f>ROUND(((SUM(BF84:BF144))*I34),  2)</f>
        <v>0</v>
      </c>
      <c r="L34" s="36"/>
    </row>
    <row r="35" spans="2:12" s="1" customFormat="1" ht="14.45" hidden="1" customHeight="1">
      <c r="B35" s="36"/>
      <c r="E35" s="100" t="s">
        <v>42</v>
      </c>
      <c r="F35" s="111">
        <f>ROUND((SUM(BG84:BG144)),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43</v>
      </c>
      <c r="F36" s="111">
        <f>ROUND((SUM(BH84:BH144)),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44</v>
      </c>
      <c r="F37" s="111">
        <f>ROUND((SUM(BI84:BI144)),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45</v>
      </c>
      <c r="E39" s="115"/>
      <c r="F39" s="115"/>
      <c r="G39" s="116" t="s">
        <v>46</v>
      </c>
      <c r="H39" s="117" t="s">
        <v>47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136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79" t="str">
        <f>E7</f>
        <v>Bratřejovka, km 3,190-6,271, oprava stupňů a opevnění toku</v>
      </c>
      <c r="F48" s="280"/>
      <c r="G48" s="280"/>
      <c r="H48" s="280"/>
      <c r="I48" s="101"/>
      <c r="J48" s="33"/>
      <c r="K48" s="33"/>
      <c r="L48" s="36"/>
    </row>
    <row r="49" spans="2:47" s="1" customFormat="1" ht="12" customHeight="1">
      <c r="B49" s="32"/>
      <c r="C49" s="27" t="s">
        <v>134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62" t="str">
        <f>E9</f>
        <v>06 - Stupeň 5</v>
      </c>
      <c r="F50" s="261"/>
      <c r="G50" s="261"/>
      <c r="H50" s="26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7. 12. 2018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Povodí Moravy, s.p.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32</v>
      </c>
      <c r="J55" s="30" t="str">
        <f>E24</f>
        <v>Agroprojekt PSO, s.r.o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137</v>
      </c>
      <c r="D57" s="128"/>
      <c r="E57" s="128"/>
      <c r="F57" s="128"/>
      <c r="G57" s="128"/>
      <c r="H57" s="128"/>
      <c r="I57" s="129"/>
      <c r="J57" s="130" t="s">
        <v>138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139</v>
      </c>
      <c r="D59" s="33"/>
      <c r="E59" s="33"/>
      <c r="F59" s="33"/>
      <c r="G59" s="33"/>
      <c r="H59" s="33"/>
      <c r="I59" s="101"/>
      <c r="J59" s="71">
        <f>J84</f>
        <v>0</v>
      </c>
      <c r="K59" s="33"/>
      <c r="L59" s="36"/>
      <c r="AU59" s="15" t="s">
        <v>140</v>
      </c>
    </row>
    <row r="60" spans="2:47" s="7" customFormat="1" ht="24.95" customHeight="1">
      <c r="B60" s="132"/>
      <c r="C60" s="133"/>
      <c r="D60" s="134" t="s">
        <v>141</v>
      </c>
      <c r="E60" s="135"/>
      <c r="F60" s="135"/>
      <c r="G60" s="135"/>
      <c r="H60" s="135"/>
      <c r="I60" s="136"/>
      <c r="J60" s="137">
        <f>J85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142</v>
      </c>
      <c r="E61" s="142"/>
      <c r="F61" s="142"/>
      <c r="G61" s="142"/>
      <c r="H61" s="142"/>
      <c r="I61" s="143"/>
      <c r="J61" s="144">
        <f>J86</f>
        <v>0</v>
      </c>
      <c r="K61" s="140"/>
      <c r="L61" s="145"/>
    </row>
    <row r="62" spans="2:47" s="8" customFormat="1" ht="14.85" customHeight="1">
      <c r="B62" s="139"/>
      <c r="C62" s="140"/>
      <c r="D62" s="141" t="s">
        <v>143</v>
      </c>
      <c r="E62" s="142"/>
      <c r="F62" s="142"/>
      <c r="G62" s="142"/>
      <c r="H62" s="142"/>
      <c r="I62" s="143"/>
      <c r="J62" s="144">
        <f>J106</f>
        <v>0</v>
      </c>
      <c r="K62" s="140"/>
      <c r="L62" s="145"/>
    </row>
    <row r="63" spans="2:47" s="8" customFormat="1" ht="14.85" customHeight="1">
      <c r="B63" s="139"/>
      <c r="C63" s="140"/>
      <c r="D63" s="141" t="s">
        <v>144</v>
      </c>
      <c r="E63" s="142"/>
      <c r="F63" s="142"/>
      <c r="G63" s="142"/>
      <c r="H63" s="142"/>
      <c r="I63" s="143"/>
      <c r="J63" s="144">
        <f>J117</f>
        <v>0</v>
      </c>
      <c r="K63" s="140"/>
      <c r="L63" s="145"/>
    </row>
    <row r="64" spans="2:47" s="8" customFormat="1" ht="19.899999999999999" customHeight="1">
      <c r="B64" s="139"/>
      <c r="C64" s="140"/>
      <c r="D64" s="141" t="s">
        <v>146</v>
      </c>
      <c r="E64" s="142"/>
      <c r="F64" s="142"/>
      <c r="G64" s="142"/>
      <c r="H64" s="142"/>
      <c r="I64" s="143"/>
      <c r="J64" s="144">
        <f>J136</f>
        <v>0</v>
      </c>
      <c r="K64" s="140"/>
      <c r="L64" s="145"/>
    </row>
    <row r="65" spans="2:12" s="1" customFormat="1" ht="21.75" customHeight="1">
      <c r="B65" s="32"/>
      <c r="C65" s="33"/>
      <c r="D65" s="33"/>
      <c r="E65" s="33"/>
      <c r="F65" s="33"/>
      <c r="G65" s="33"/>
      <c r="H65" s="33"/>
      <c r="I65" s="101"/>
      <c r="J65" s="33"/>
      <c r="K65" s="33"/>
      <c r="L65" s="36"/>
    </row>
    <row r="66" spans="2:12" s="1" customFormat="1" ht="6.95" customHeight="1">
      <c r="B66" s="44"/>
      <c r="C66" s="45"/>
      <c r="D66" s="45"/>
      <c r="E66" s="45"/>
      <c r="F66" s="45"/>
      <c r="G66" s="45"/>
      <c r="H66" s="45"/>
      <c r="I66" s="123"/>
      <c r="J66" s="45"/>
      <c r="K66" s="45"/>
      <c r="L66" s="36"/>
    </row>
    <row r="70" spans="2:12" s="1" customFormat="1" ht="6.95" customHeight="1">
      <c r="B70" s="46"/>
      <c r="C70" s="47"/>
      <c r="D70" s="47"/>
      <c r="E70" s="47"/>
      <c r="F70" s="47"/>
      <c r="G70" s="47"/>
      <c r="H70" s="47"/>
      <c r="I70" s="126"/>
      <c r="J70" s="47"/>
      <c r="K70" s="47"/>
      <c r="L70" s="36"/>
    </row>
    <row r="71" spans="2:12" s="1" customFormat="1" ht="24.95" customHeight="1">
      <c r="B71" s="32"/>
      <c r="C71" s="21" t="s">
        <v>147</v>
      </c>
      <c r="D71" s="33"/>
      <c r="E71" s="33"/>
      <c r="F71" s="33"/>
      <c r="G71" s="33"/>
      <c r="H71" s="33"/>
      <c r="I71" s="101"/>
      <c r="J71" s="33"/>
      <c r="K71" s="33"/>
      <c r="L71" s="36"/>
    </row>
    <row r="72" spans="2:12" s="1" customFormat="1" ht="6.95" customHeight="1">
      <c r="B72" s="32"/>
      <c r="C72" s="33"/>
      <c r="D72" s="33"/>
      <c r="E72" s="33"/>
      <c r="F72" s="33"/>
      <c r="G72" s="33"/>
      <c r="H72" s="33"/>
      <c r="I72" s="101"/>
      <c r="J72" s="33"/>
      <c r="K72" s="33"/>
      <c r="L72" s="36"/>
    </row>
    <row r="73" spans="2:12" s="1" customFormat="1" ht="12" customHeight="1">
      <c r="B73" s="32"/>
      <c r="C73" s="27" t="s">
        <v>16</v>
      </c>
      <c r="D73" s="33"/>
      <c r="E73" s="33"/>
      <c r="F73" s="33"/>
      <c r="G73" s="33"/>
      <c r="H73" s="33"/>
      <c r="I73" s="101"/>
      <c r="J73" s="33"/>
      <c r="K73" s="33"/>
      <c r="L73" s="36"/>
    </row>
    <row r="74" spans="2:12" s="1" customFormat="1" ht="16.5" customHeight="1">
      <c r="B74" s="32"/>
      <c r="C74" s="33"/>
      <c r="D74" s="33"/>
      <c r="E74" s="279" t="str">
        <f>E7</f>
        <v>Bratřejovka, km 3,190-6,271, oprava stupňů a opevnění toku</v>
      </c>
      <c r="F74" s="280"/>
      <c r="G74" s="280"/>
      <c r="H74" s="280"/>
      <c r="I74" s="101"/>
      <c r="J74" s="33"/>
      <c r="K74" s="33"/>
      <c r="L74" s="36"/>
    </row>
    <row r="75" spans="2:12" s="1" customFormat="1" ht="12" customHeight="1">
      <c r="B75" s="32"/>
      <c r="C75" s="27" t="s">
        <v>134</v>
      </c>
      <c r="D75" s="33"/>
      <c r="E75" s="33"/>
      <c r="F75" s="33"/>
      <c r="G75" s="33"/>
      <c r="H75" s="33"/>
      <c r="I75" s="101"/>
      <c r="J75" s="33"/>
      <c r="K75" s="33"/>
      <c r="L75" s="36"/>
    </row>
    <row r="76" spans="2:12" s="1" customFormat="1" ht="16.5" customHeight="1">
      <c r="B76" s="32"/>
      <c r="C76" s="33"/>
      <c r="D76" s="33"/>
      <c r="E76" s="262" t="str">
        <f>E9</f>
        <v>06 - Stupeň 5</v>
      </c>
      <c r="F76" s="261"/>
      <c r="G76" s="261"/>
      <c r="H76" s="261"/>
      <c r="I76" s="101"/>
      <c r="J76" s="33"/>
      <c r="K76" s="33"/>
      <c r="L76" s="36"/>
    </row>
    <row r="77" spans="2:12" s="1" customFormat="1" ht="6.95" customHeight="1">
      <c r="B77" s="32"/>
      <c r="C77" s="33"/>
      <c r="D77" s="33"/>
      <c r="E77" s="33"/>
      <c r="F77" s="33"/>
      <c r="G77" s="33"/>
      <c r="H77" s="33"/>
      <c r="I77" s="101"/>
      <c r="J77" s="33"/>
      <c r="K77" s="33"/>
      <c r="L77" s="36"/>
    </row>
    <row r="78" spans="2:12" s="1" customFormat="1" ht="12" customHeight="1">
      <c r="B78" s="32"/>
      <c r="C78" s="27" t="s">
        <v>20</v>
      </c>
      <c r="D78" s="33"/>
      <c r="E78" s="33"/>
      <c r="F78" s="25" t="str">
        <f>F12</f>
        <v xml:space="preserve"> </v>
      </c>
      <c r="G78" s="33"/>
      <c r="H78" s="33"/>
      <c r="I78" s="102" t="s">
        <v>22</v>
      </c>
      <c r="J78" s="53" t="str">
        <f>IF(J12="","",J12)</f>
        <v>7. 12. 2018</v>
      </c>
      <c r="K78" s="33"/>
      <c r="L78" s="36"/>
    </row>
    <row r="79" spans="2:12" s="1" customFormat="1" ht="6.95" customHeight="1">
      <c r="B79" s="32"/>
      <c r="C79" s="33"/>
      <c r="D79" s="33"/>
      <c r="E79" s="33"/>
      <c r="F79" s="33"/>
      <c r="G79" s="33"/>
      <c r="H79" s="33"/>
      <c r="I79" s="101"/>
      <c r="J79" s="33"/>
      <c r="K79" s="33"/>
      <c r="L79" s="36"/>
    </row>
    <row r="80" spans="2:12" s="1" customFormat="1" ht="13.7" customHeight="1">
      <c r="B80" s="32"/>
      <c r="C80" s="27" t="s">
        <v>24</v>
      </c>
      <c r="D80" s="33"/>
      <c r="E80" s="33"/>
      <c r="F80" s="25" t="str">
        <f>E15</f>
        <v>Povodí Moravy, s.p.</v>
      </c>
      <c r="G80" s="33"/>
      <c r="H80" s="33"/>
      <c r="I80" s="102" t="s">
        <v>30</v>
      </c>
      <c r="J80" s="30" t="str">
        <f>E21</f>
        <v xml:space="preserve"> </v>
      </c>
      <c r="K80" s="33"/>
      <c r="L80" s="36"/>
    </row>
    <row r="81" spans="2:65" s="1" customFormat="1" ht="13.7" customHeight="1">
      <c r="B81" s="32"/>
      <c r="C81" s="27" t="s">
        <v>28</v>
      </c>
      <c r="D81" s="33"/>
      <c r="E81" s="33"/>
      <c r="F81" s="25" t="str">
        <f>IF(E18="","",E18)</f>
        <v>Vyplň údaj</v>
      </c>
      <c r="G81" s="33"/>
      <c r="H81" s="33"/>
      <c r="I81" s="102" t="s">
        <v>32</v>
      </c>
      <c r="J81" s="30" t="str">
        <f>E24</f>
        <v>Agroprojekt PSO, s.r.o</v>
      </c>
      <c r="K81" s="33"/>
      <c r="L81" s="36"/>
    </row>
    <row r="82" spans="2:65" s="1" customFormat="1" ht="10.35" customHeight="1">
      <c r="B82" s="32"/>
      <c r="C82" s="33"/>
      <c r="D82" s="33"/>
      <c r="E82" s="33"/>
      <c r="F82" s="33"/>
      <c r="G82" s="33"/>
      <c r="H82" s="33"/>
      <c r="I82" s="101"/>
      <c r="J82" s="33"/>
      <c r="K82" s="33"/>
      <c r="L82" s="36"/>
    </row>
    <row r="83" spans="2:65" s="9" customFormat="1" ht="29.25" customHeight="1">
      <c r="B83" s="146"/>
      <c r="C83" s="147" t="s">
        <v>148</v>
      </c>
      <c r="D83" s="148" t="s">
        <v>54</v>
      </c>
      <c r="E83" s="148" t="s">
        <v>50</v>
      </c>
      <c r="F83" s="148" t="s">
        <v>51</v>
      </c>
      <c r="G83" s="148" t="s">
        <v>149</v>
      </c>
      <c r="H83" s="148" t="s">
        <v>150</v>
      </c>
      <c r="I83" s="149" t="s">
        <v>151</v>
      </c>
      <c r="J83" s="150" t="s">
        <v>138</v>
      </c>
      <c r="K83" s="151" t="s">
        <v>152</v>
      </c>
      <c r="L83" s="152"/>
      <c r="M83" s="62" t="s">
        <v>1</v>
      </c>
      <c r="N83" s="63" t="s">
        <v>39</v>
      </c>
      <c r="O83" s="63" t="s">
        <v>153</v>
      </c>
      <c r="P83" s="63" t="s">
        <v>154</v>
      </c>
      <c r="Q83" s="63" t="s">
        <v>155</v>
      </c>
      <c r="R83" s="63" t="s">
        <v>156</v>
      </c>
      <c r="S83" s="63" t="s">
        <v>157</v>
      </c>
      <c r="T83" s="64" t="s">
        <v>158</v>
      </c>
    </row>
    <row r="84" spans="2:65" s="1" customFormat="1" ht="22.9" customHeight="1">
      <c r="B84" s="32"/>
      <c r="C84" s="69" t="s">
        <v>159</v>
      </c>
      <c r="D84" s="33"/>
      <c r="E84" s="33"/>
      <c r="F84" s="33"/>
      <c r="G84" s="33"/>
      <c r="H84" s="33"/>
      <c r="I84" s="101"/>
      <c r="J84" s="153">
        <f>BK84</f>
        <v>0</v>
      </c>
      <c r="K84" s="33"/>
      <c r="L84" s="36"/>
      <c r="M84" s="65"/>
      <c r="N84" s="66"/>
      <c r="O84" s="66"/>
      <c r="P84" s="154">
        <f>P85</f>
        <v>0</v>
      </c>
      <c r="Q84" s="66"/>
      <c r="R84" s="154">
        <f>R85</f>
        <v>19.817383</v>
      </c>
      <c r="S84" s="66"/>
      <c r="T84" s="155">
        <f>T85</f>
        <v>0</v>
      </c>
      <c r="AT84" s="15" t="s">
        <v>68</v>
      </c>
      <c r="AU84" s="15" t="s">
        <v>140</v>
      </c>
      <c r="BK84" s="156">
        <f>BK85</f>
        <v>0</v>
      </c>
    </row>
    <row r="85" spans="2:65" s="10" customFormat="1" ht="25.9" customHeight="1">
      <c r="B85" s="157"/>
      <c r="C85" s="158"/>
      <c r="D85" s="159" t="s">
        <v>68</v>
      </c>
      <c r="E85" s="160" t="s">
        <v>160</v>
      </c>
      <c r="F85" s="160" t="s">
        <v>161</v>
      </c>
      <c r="G85" s="158"/>
      <c r="H85" s="158"/>
      <c r="I85" s="161"/>
      <c r="J85" s="162">
        <f>BK85</f>
        <v>0</v>
      </c>
      <c r="K85" s="158"/>
      <c r="L85" s="163"/>
      <c r="M85" s="164"/>
      <c r="N85" s="165"/>
      <c r="O85" s="165"/>
      <c r="P85" s="166">
        <f>P86+P136</f>
        <v>0</v>
      </c>
      <c r="Q85" s="165"/>
      <c r="R85" s="166">
        <f>R86+R136</f>
        <v>19.817383</v>
      </c>
      <c r="S85" s="165"/>
      <c r="T85" s="167">
        <f>T86+T136</f>
        <v>0</v>
      </c>
      <c r="AR85" s="168" t="s">
        <v>77</v>
      </c>
      <c r="AT85" s="169" t="s">
        <v>68</v>
      </c>
      <c r="AU85" s="169" t="s">
        <v>69</v>
      </c>
      <c r="AY85" s="168" t="s">
        <v>162</v>
      </c>
      <c r="BK85" s="170">
        <f>BK86+BK136</f>
        <v>0</v>
      </c>
    </row>
    <row r="86" spans="2:65" s="10" customFormat="1" ht="22.9" customHeight="1">
      <c r="B86" s="157"/>
      <c r="C86" s="158"/>
      <c r="D86" s="159" t="s">
        <v>68</v>
      </c>
      <c r="E86" s="171" t="s">
        <v>77</v>
      </c>
      <c r="F86" s="171" t="s">
        <v>163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P87+SUM(P88:P106)+P117</f>
        <v>0</v>
      </c>
      <c r="Q86" s="165"/>
      <c r="R86" s="166">
        <f>R87+SUM(R88:R106)+R117</f>
        <v>6.1609089999999993</v>
      </c>
      <c r="S86" s="165"/>
      <c r="T86" s="167">
        <f>T87+SUM(T88:T106)+T117</f>
        <v>0</v>
      </c>
      <c r="AR86" s="168" t="s">
        <v>77</v>
      </c>
      <c r="AT86" s="169" t="s">
        <v>68</v>
      </c>
      <c r="AU86" s="169" t="s">
        <v>77</v>
      </c>
      <c r="AY86" s="168" t="s">
        <v>162</v>
      </c>
      <c r="BK86" s="170">
        <f>BK87+SUM(BK88:BK106)+BK117</f>
        <v>0</v>
      </c>
    </row>
    <row r="87" spans="2:65" s="1" customFormat="1" ht="16.5" customHeight="1">
      <c r="B87" s="32"/>
      <c r="C87" s="173" t="s">
        <v>77</v>
      </c>
      <c r="D87" s="173" t="s">
        <v>164</v>
      </c>
      <c r="E87" s="174" t="s">
        <v>165</v>
      </c>
      <c r="F87" s="175" t="s">
        <v>166</v>
      </c>
      <c r="G87" s="176" t="s">
        <v>167</v>
      </c>
      <c r="H87" s="177">
        <v>15</v>
      </c>
      <c r="I87" s="178"/>
      <c r="J87" s="179">
        <f>ROUND(I87*H87,2)</f>
        <v>0</v>
      </c>
      <c r="K87" s="175" t="s">
        <v>168</v>
      </c>
      <c r="L87" s="36"/>
      <c r="M87" s="180" t="s">
        <v>1</v>
      </c>
      <c r="N87" s="181" t="s">
        <v>40</v>
      </c>
      <c r="O87" s="58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15" t="s">
        <v>169</v>
      </c>
      <c r="AT87" s="15" t="s">
        <v>164</v>
      </c>
      <c r="AU87" s="15" t="s">
        <v>79</v>
      </c>
      <c r="AY87" s="15" t="s">
        <v>162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5" t="s">
        <v>77</v>
      </c>
      <c r="BK87" s="184">
        <f>ROUND(I87*H87,2)</f>
        <v>0</v>
      </c>
      <c r="BL87" s="15" t="s">
        <v>169</v>
      </c>
      <c r="BM87" s="15" t="s">
        <v>565</v>
      </c>
    </row>
    <row r="88" spans="2:65" s="1" customFormat="1">
      <c r="B88" s="32"/>
      <c r="C88" s="33"/>
      <c r="D88" s="185" t="s">
        <v>171</v>
      </c>
      <c r="E88" s="33"/>
      <c r="F88" s="186" t="s">
        <v>172</v>
      </c>
      <c r="G88" s="33"/>
      <c r="H88" s="33"/>
      <c r="I88" s="101"/>
      <c r="J88" s="33"/>
      <c r="K88" s="33"/>
      <c r="L88" s="36"/>
      <c r="M88" s="187"/>
      <c r="N88" s="58"/>
      <c r="O88" s="58"/>
      <c r="P88" s="58"/>
      <c r="Q88" s="58"/>
      <c r="R88" s="58"/>
      <c r="S88" s="58"/>
      <c r="T88" s="59"/>
      <c r="AT88" s="15" t="s">
        <v>171</v>
      </c>
      <c r="AU88" s="15" t="s">
        <v>79</v>
      </c>
    </row>
    <row r="89" spans="2:65" s="1" customFormat="1" ht="16.5" customHeight="1">
      <c r="B89" s="32"/>
      <c r="C89" s="173" t="s">
        <v>79</v>
      </c>
      <c r="D89" s="173" t="s">
        <v>164</v>
      </c>
      <c r="E89" s="174" t="s">
        <v>173</v>
      </c>
      <c r="F89" s="175" t="s">
        <v>174</v>
      </c>
      <c r="G89" s="176" t="s">
        <v>167</v>
      </c>
      <c r="H89" s="177">
        <v>15</v>
      </c>
      <c r="I89" s="178"/>
      <c r="J89" s="179">
        <f>ROUND(I89*H89,2)</f>
        <v>0</v>
      </c>
      <c r="K89" s="175" t="s">
        <v>1</v>
      </c>
      <c r="L89" s="36"/>
      <c r="M89" s="180" t="s">
        <v>1</v>
      </c>
      <c r="N89" s="181" t="s">
        <v>40</v>
      </c>
      <c r="O89" s="58"/>
      <c r="P89" s="182">
        <f>O89*H89</f>
        <v>0</v>
      </c>
      <c r="Q89" s="182">
        <v>1.8000000000000001E-4</v>
      </c>
      <c r="R89" s="182">
        <f>Q89*H89</f>
        <v>2.7000000000000001E-3</v>
      </c>
      <c r="S89" s="182">
        <v>0</v>
      </c>
      <c r="T89" s="183">
        <f>S89*H89</f>
        <v>0</v>
      </c>
      <c r="AR89" s="15" t="s">
        <v>169</v>
      </c>
      <c r="AT89" s="15" t="s">
        <v>164</v>
      </c>
      <c r="AU89" s="15" t="s">
        <v>79</v>
      </c>
      <c r="AY89" s="15" t="s">
        <v>162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5" t="s">
        <v>77</v>
      </c>
      <c r="BK89" s="184">
        <f>ROUND(I89*H89,2)</f>
        <v>0</v>
      </c>
      <c r="BL89" s="15" t="s">
        <v>169</v>
      </c>
      <c r="BM89" s="15" t="s">
        <v>566</v>
      </c>
    </row>
    <row r="90" spans="2:65" s="1" customFormat="1">
      <c r="B90" s="32"/>
      <c r="C90" s="33"/>
      <c r="D90" s="185" t="s">
        <v>171</v>
      </c>
      <c r="E90" s="33"/>
      <c r="F90" s="186" t="s">
        <v>176</v>
      </c>
      <c r="G90" s="33"/>
      <c r="H90" s="33"/>
      <c r="I90" s="101"/>
      <c r="J90" s="33"/>
      <c r="K90" s="33"/>
      <c r="L90" s="36"/>
      <c r="M90" s="187"/>
      <c r="N90" s="58"/>
      <c r="O90" s="58"/>
      <c r="P90" s="58"/>
      <c r="Q90" s="58"/>
      <c r="R90" s="58"/>
      <c r="S90" s="58"/>
      <c r="T90" s="59"/>
      <c r="AT90" s="15" t="s">
        <v>171</v>
      </c>
      <c r="AU90" s="15" t="s">
        <v>79</v>
      </c>
    </row>
    <row r="91" spans="2:65" s="1" customFormat="1" ht="16.5" customHeight="1">
      <c r="B91" s="32"/>
      <c r="C91" s="173" t="s">
        <v>177</v>
      </c>
      <c r="D91" s="173" t="s">
        <v>164</v>
      </c>
      <c r="E91" s="174" t="s">
        <v>341</v>
      </c>
      <c r="F91" s="175" t="s">
        <v>342</v>
      </c>
      <c r="G91" s="176" t="s">
        <v>180</v>
      </c>
      <c r="H91" s="177">
        <v>6</v>
      </c>
      <c r="I91" s="178"/>
      <c r="J91" s="179">
        <f>ROUND(I91*H91,2)</f>
        <v>0</v>
      </c>
      <c r="K91" s="175" t="s">
        <v>168</v>
      </c>
      <c r="L91" s="36"/>
      <c r="M91" s="180" t="s">
        <v>1</v>
      </c>
      <c r="N91" s="181" t="s">
        <v>40</v>
      </c>
      <c r="O91" s="58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AR91" s="15" t="s">
        <v>169</v>
      </c>
      <c r="AT91" s="15" t="s">
        <v>164</v>
      </c>
      <c r="AU91" s="15" t="s">
        <v>79</v>
      </c>
      <c r="AY91" s="15" t="s">
        <v>162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5" t="s">
        <v>77</v>
      </c>
      <c r="BK91" s="184">
        <f>ROUND(I91*H91,2)</f>
        <v>0</v>
      </c>
      <c r="BL91" s="15" t="s">
        <v>169</v>
      </c>
      <c r="BM91" s="15" t="s">
        <v>567</v>
      </c>
    </row>
    <row r="92" spans="2:65" s="1" customFormat="1">
      <c r="B92" s="32"/>
      <c r="C92" s="33"/>
      <c r="D92" s="185" t="s">
        <v>171</v>
      </c>
      <c r="E92" s="33"/>
      <c r="F92" s="186" t="s">
        <v>344</v>
      </c>
      <c r="G92" s="33"/>
      <c r="H92" s="33"/>
      <c r="I92" s="101"/>
      <c r="J92" s="33"/>
      <c r="K92" s="33"/>
      <c r="L92" s="36"/>
      <c r="M92" s="187"/>
      <c r="N92" s="58"/>
      <c r="O92" s="58"/>
      <c r="P92" s="58"/>
      <c r="Q92" s="58"/>
      <c r="R92" s="58"/>
      <c r="S92" s="58"/>
      <c r="T92" s="59"/>
      <c r="AT92" s="15" t="s">
        <v>171</v>
      </c>
      <c r="AU92" s="15" t="s">
        <v>79</v>
      </c>
    </row>
    <row r="93" spans="2:65" s="1" customFormat="1" ht="16.5" customHeight="1">
      <c r="B93" s="32"/>
      <c r="C93" s="173" t="s">
        <v>169</v>
      </c>
      <c r="D93" s="173" t="s">
        <v>164</v>
      </c>
      <c r="E93" s="174" t="s">
        <v>349</v>
      </c>
      <c r="F93" s="175" t="s">
        <v>350</v>
      </c>
      <c r="G93" s="176" t="s">
        <v>180</v>
      </c>
      <c r="H93" s="177">
        <v>6</v>
      </c>
      <c r="I93" s="178"/>
      <c r="J93" s="179">
        <f>ROUND(I93*H93,2)</f>
        <v>0</v>
      </c>
      <c r="K93" s="175" t="s">
        <v>267</v>
      </c>
      <c r="L93" s="36"/>
      <c r="M93" s="180" t="s">
        <v>1</v>
      </c>
      <c r="N93" s="181" t="s">
        <v>40</v>
      </c>
      <c r="O93" s="58"/>
      <c r="P93" s="182">
        <f>O93*H93</f>
        <v>0</v>
      </c>
      <c r="Q93" s="182">
        <v>5.0000000000000002E-5</v>
      </c>
      <c r="R93" s="182">
        <f>Q93*H93</f>
        <v>3.0000000000000003E-4</v>
      </c>
      <c r="S93" s="182">
        <v>0</v>
      </c>
      <c r="T93" s="183">
        <f>S93*H93</f>
        <v>0</v>
      </c>
      <c r="AR93" s="15" t="s">
        <v>169</v>
      </c>
      <c r="AT93" s="15" t="s">
        <v>164</v>
      </c>
      <c r="AU93" s="15" t="s">
        <v>79</v>
      </c>
      <c r="AY93" s="15" t="s">
        <v>162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5" t="s">
        <v>77</v>
      </c>
      <c r="BK93" s="184">
        <f>ROUND(I93*H93,2)</f>
        <v>0</v>
      </c>
      <c r="BL93" s="15" t="s">
        <v>169</v>
      </c>
      <c r="BM93" s="15" t="s">
        <v>568</v>
      </c>
    </row>
    <row r="94" spans="2:65" s="1" customFormat="1">
      <c r="B94" s="32"/>
      <c r="C94" s="33"/>
      <c r="D94" s="185" t="s">
        <v>171</v>
      </c>
      <c r="E94" s="33"/>
      <c r="F94" s="186" t="s">
        <v>352</v>
      </c>
      <c r="G94" s="33"/>
      <c r="H94" s="33"/>
      <c r="I94" s="101"/>
      <c r="J94" s="33"/>
      <c r="K94" s="33"/>
      <c r="L94" s="36"/>
      <c r="M94" s="187"/>
      <c r="N94" s="58"/>
      <c r="O94" s="58"/>
      <c r="P94" s="58"/>
      <c r="Q94" s="58"/>
      <c r="R94" s="58"/>
      <c r="S94" s="58"/>
      <c r="T94" s="59"/>
      <c r="AT94" s="15" t="s">
        <v>171</v>
      </c>
      <c r="AU94" s="15" t="s">
        <v>79</v>
      </c>
    </row>
    <row r="95" spans="2:65" s="1" customFormat="1" ht="16.5" customHeight="1">
      <c r="B95" s="32"/>
      <c r="C95" s="173" t="s">
        <v>187</v>
      </c>
      <c r="D95" s="173" t="s">
        <v>164</v>
      </c>
      <c r="E95" s="174" t="s">
        <v>354</v>
      </c>
      <c r="F95" s="175" t="s">
        <v>355</v>
      </c>
      <c r="G95" s="176" t="s">
        <v>180</v>
      </c>
      <c r="H95" s="177">
        <v>6</v>
      </c>
      <c r="I95" s="178"/>
      <c r="J95" s="179">
        <f>ROUND(I95*H95,2)</f>
        <v>0</v>
      </c>
      <c r="K95" s="175" t="s">
        <v>267</v>
      </c>
      <c r="L95" s="36"/>
      <c r="M95" s="180" t="s">
        <v>1</v>
      </c>
      <c r="N95" s="181" t="s">
        <v>40</v>
      </c>
      <c r="O95" s="58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AR95" s="15" t="s">
        <v>169</v>
      </c>
      <c r="AT95" s="15" t="s">
        <v>164</v>
      </c>
      <c r="AU95" s="15" t="s">
        <v>79</v>
      </c>
      <c r="AY95" s="15" t="s">
        <v>162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5" t="s">
        <v>77</v>
      </c>
      <c r="BK95" s="184">
        <f>ROUND(I95*H95,2)</f>
        <v>0</v>
      </c>
      <c r="BL95" s="15" t="s">
        <v>169</v>
      </c>
      <c r="BM95" s="15" t="s">
        <v>569</v>
      </c>
    </row>
    <row r="96" spans="2:65" s="1" customFormat="1" ht="19.5">
      <c r="B96" s="32"/>
      <c r="C96" s="33"/>
      <c r="D96" s="185" t="s">
        <v>171</v>
      </c>
      <c r="E96" s="33"/>
      <c r="F96" s="186" t="s">
        <v>357</v>
      </c>
      <c r="G96" s="33"/>
      <c r="H96" s="33"/>
      <c r="I96" s="101"/>
      <c r="J96" s="33"/>
      <c r="K96" s="33"/>
      <c r="L96" s="36"/>
      <c r="M96" s="187"/>
      <c r="N96" s="58"/>
      <c r="O96" s="58"/>
      <c r="P96" s="58"/>
      <c r="Q96" s="58"/>
      <c r="R96" s="58"/>
      <c r="S96" s="58"/>
      <c r="T96" s="59"/>
      <c r="AT96" s="15" t="s">
        <v>171</v>
      </c>
      <c r="AU96" s="15" t="s">
        <v>79</v>
      </c>
    </row>
    <row r="97" spans="2:65" s="1" customFormat="1" ht="16.5" customHeight="1">
      <c r="B97" s="32"/>
      <c r="C97" s="173" t="s">
        <v>192</v>
      </c>
      <c r="D97" s="173" t="s">
        <v>164</v>
      </c>
      <c r="E97" s="174" t="s">
        <v>362</v>
      </c>
      <c r="F97" s="175" t="s">
        <v>363</v>
      </c>
      <c r="G97" s="176" t="s">
        <v>180</v>
      </c>
      <c r="H97" s="177">
        <v>6</v>
      </c>
      <c r="I97" s="178"/>
      <c r="J97" s="179">
        <f>ROUND(I97*H97,2)</f>
        <v>0</v>
      </c>
      <c r="K97" s="175" t="s">
        <v>267</v>
      </c>
      <c r="L97" s="36"/>
      <c r="M97" s="180" t="s">
        <v>1</v>
      </c>
      <c r="N97" s="181" t="s">
        <v>40</v>
      </c>
      <c r="O97" s="58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AR97" s="15" t="s">
        <v>169</v>
      </c>
      <c r="AT97" s="15" t="s">
        <v>164</v>
      </c>
      <c r="AU97" s="15" t="s">
        <v>79</v>
      </c>
      <c r="AY97" s="15" t="s">
        <v>162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5" t="s">
        <v>77</v>
      </c>
      <c r="BK97" s="184">
        <f>ROUND(I97*H97,2)</f>
        <v>0</v>
      </c>
      <c r="BL97" s="15" t="s">
        <v>169</v>
      </c>
      <c r="BM97" s="15" t="s">
        <v>570</v>
      </c>
    </row>
    <row r="98" spans="2:65" s="1" customFormat="1" ht="19.5">
      <c r="B98" s="32"/>
      <c r="C98" s="33"/>
      <c r="D98" s="185" t="s">
        <v>171</v>
      </c>
      <c r="E98" s="33"/>
      <c r="F98" s="186" t="s">
        <v>365</v>
      </c>
      <c r="G98" s="33"/>
      <c r="H98" s="33"/>
      <c r="I98" s="101"/>
      <c r="J98" s="33"/>
      <c r="K98" s="33"/>
      <c r="L98" s="36"/>
      <c r="M98" s="187"/>
      <c r="N98" s="58"/>
      <c r="O98" s="58"/>
      <c r="P98" s="58"/>
      <c r="Q98" s="58"/>
      <c r="R98" s="58"/>
      <c r="S98" s="58"/>
      <c r="T98" s="59"/>
      <c r="AT98" s="15" t="s">
        <v>171</v>
      </c>
      <c r="AU98" s="15" t="s">
        <v>79</v>
      </c>
    </row>
    <row r="99" spans="2:65" s="1" customFormat="1" ht="16.5" customHeight="1">
      <c r="B99" s="32"/>
      <c r="C99" s="173" t="s">
        <v>197</v>
      </c>
      <c r="D99" s="173" t="s">
        <v>164</v>
      </c>
      <c r="E99" s="174" t="s">
        <v>366</v>
      </c>
      <c r="F99" s="175" t="s">
        <v>367</v>
      </c>
      <c r="G99" s="176" t="s">
        <v>180</v>
      </c>
      <c r="H99" s="177">
        <v>6</v>
      </c>
      <c r="I99" s="178"/>
      <c r="J99" s="179">
        <f>ROUND(I99*H99,2)</f>
        <v>0</v>
      </c>
      <c r="K99" s="175" t="s">
        <v>168</v>
      </c>
      <c r="L99" s="36"/>
      <c r="M99" s="180" t="s">
        <v>1</v>
      </c>
      <c r="N99" s="181" t="s">
        <v>40</v>
      </c>
      <c r="O99" s="58"/>
      <c r="P99" s="182">
        <f>O99*H99</f>
        <v>0</v>
      </c>
      <c r="Q99" s="182">
        <v>2.7E-4</v>
      </c>
      <c r="R99" s="182">
        <f>Q99*H99</f>
        <v>1.6199999999999999E-3</v>
      </c>
      <c r="S99" s="182">
        <v>0</v>
      </c>
      <c r="T99" s="183">
        <f>S99*H99</f>
        <v>0</v>
      </c>
      <c r="AR99" s="15" t="s">
        <v>169</v>
      </c>
      <c r="AT99" s="15" t="s">
        <v>164</v>
      </c>
      <c r="AU99" s="15" t="s">
        <v>79</v>
      </c>
      <c r="AY99" s="15" t="s">
        <v>162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5" t="s">
        <v>77</v>
      </c>
      <c r="BK99" s="184">
        <f>ROUND(I99*H99,2)</f>
        <v>0</v>
      </c>
      <c r="BL99" s="15" t="s">
        <v>169</v>
      </c>
      <c r="BM99" s="15" t="s">
        <v>571</v>
      </c>
    </row>
    <row r="100" spans="2:65" s="1" customFormat="1">
      <c r="B100" s="32"/>
      <c r="C100" s="33"/>
      <c r="D100" s="185" t="s">
        <v>171</v>
      </c>
      <c r="E100" s="33"/>
      <c r="F100" s="186" t="s">
        <v>369</v>
      </c>
      <c r="G100" s="33"/>
      <c r="H100" s="33"/>
      <c r="I100" s="101"/>
      <c r="J100" s="33"/>
      <c r="K100" s="33"/>
      <c r="L100" s="36"/>
      <c r="M100" s="187"/>
      <c r="N100" s="58"/>
      <c r="O100" s="58"/>
      <c r="P100" s="58"/>
      <c r="Q100" s="58"/>
      <c r="R100" s="58"/>
      <c r="S100" s="58"/>
      <c r="T100" s="59"/>
      <c r="AT100" s="15" t="s">
        <v>171</v>
      </c>
      <c r="AU100" s="15" t="s">
        <v>79</v>
      </c>
    </row>
    <row r="101" spans="2:65" s="1" customFormat="1" ht="16.5" customHeight="1">
      <c r="B101" s="32"/>
      <c r="C101" s="173" t="s">
        <v>202</v>
      </c>
      <c r="D101" s="173" t="s">
        <v>164</v>
      </c>
      <c r="E101" s="174" t="s">
        <v>372</v>
      </c>
      <c r="F101" s="175" t="s">
        <v>373</v>
      </c>
      <c r="G101" s="176" t="s">
        <v>180</v>
      </c>
      <c r="H101" s="177">
        <v>6</v>
      </c>
      <c r="I101" s="178"/>
      <c r="J101" s="179">
        <f>ROUND(I101*H101,2)</f>
        <v>0</v>
      </c>
      <c r="K101" s="175" t="s">
        <v>168</v>
      </c>
      <c r="L101" s="36"/>
      <c r="M101" s="180" t="s">
        <v>1</v>
      </c>
      <c r="N101" s="181" t="s">
        <v>40</v>
      </c>
      <c r="O101" s="58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AR101" s="15" t="s">
        <v>222</v>
      </c>
      <c r="AT101" s="15" t="s">
        <v>164</v>
      </c>
      <c r="AU101" s="15" t="s">
        <v>79</v>
      </c>
      <c r="AY101" s="15" t="s">
        <v>162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5" t="s">
        <v>77</v>
      </c>
      <c r="BK101" s="184">
        <f>ROUND(I101*H101,2)</f>
        <v>0</v>
      </c>
      <c r="BL101" s="15" t="s">
        <v>222</v>
      </c>
      <c r="BM101" s="15" t="s">
        <v>572</v>
      </c>
    </row>
    <row r="102" spans="2:65" s="1" customFormat="1" ht="19.5">
      <c r="B102" s="32"/>
      <c r="C102" s="33"/>
      <c r="D102" s="185" t="s">
        <v>171</v>
      </c>
      <c r="E102" s="33"/>
      <c r="F102" s="186" t="s">
        <v>375</v>
      </c>
      <c r="G102" s="33"/>
      <c r="H102" s="33"/>
      <c r="I102" s="101"/>
      <c r="J102" s="33"/>
      <c r="K102" s="33"/>
      <c r="L102" s="36"/>
      <c r="M102" s="187"/>
      <c r="N102" s="58"/>
      <c r="O102" s="58"/>
      <c r="P102" s="58"/>
      <c r="Q102" s="58"/>
      <c r="R102" s="58"/>
      <c r="S102" s="58"/>
      <c r="T102" s="59"/>
      <c r="AT102" s="15" t="s">
        <v>171</v>
      </c>
      <c r="AU102" s="15" t="s">
        <v>79</v>
      </c>
    </row>
    <row r="103" spans="2:65" s="1" customFormat="1" ht="16.5" customHeight="1">
      <c r="B103" s="32"/>
      <c r="C103" s="173" t="s">
        <v>207</v>
      </c>
      <c r="D103" s="173" t="s">
        <v>164</v>
      </c>
      <c r="E103" s="174" t="s">
        <v>377</v>
      </c>
      <c r="F103" s="175" t="s">
        <v>378</v>
      </c>
      <c r="G103" s="176" t="s">
        <v>238</v>
      </c>
      <c r="H103" s="177">
        <v>12</v>
      </c>
      <c r="I103" s="178"/>
      <c r="J103" s="179">
        <f>ROUND(I103*H103,2)</f>
        <v>0</v>
      </c>
      <c r="K103" s="175" t="s">
        <v>168</v>
      </c>
      <c r="L103" s="36"/>
      <c r="M103" s="180" t="s">
        <v>1</v>
      </c>
      <c r="N103" s="181" t="s">
        <v>40</v>
      </c>
      <c r="O103" s="58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15" t="s">
        <v>169</v>
      </c>
      <c r="AT103" s="15" t="s">
        <v>164</v>
      </c>
      <c r="AU103" s="15" t="s">
        <v>79</v>
      </c>
      <c r="AY103" s="15" t="s">
        <v>162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5" t="s">
        <v>77</v>
      </c>
      <c r="BK103" s="184">
        <f>ROUND(I103*H103,2)</f>
        <v>0</v>
      </c>
      <c r="BL103" s="15" t="s">
        <v>169</v>
      </c>
      <c r="BM103" s="15" t="s">
        <v>573</v>
      </c>
    </row>
    <row r="104" spans="2:65" s="1" customFormat="1" ht="19.5">
      <c r="B104" s="32"/>
      <c r="C104" s="33"/>
      <c r="D104" s="185" t="s">
        <v>171</v>
      </c>
      <c r="E104" s="33"/>
      <c r="F104" s="186" t="s">
        <v>380</v>
      </c>
      <c r="G104" s="33"/>
      <c r="H104" s="33"/>
      <c r="I104" s="101"/>
      <c r="J104" s="33"/>
      <c r="K104" s="33"/>
      <c r="L104" s="36"/>
      <c r="M104" s="187"/>
      <c r="N104" s="58"/>
      <c r="O104" s="58"/>
      <c r="P104" s="58"/>
      <c r="Q104" s="58"/>
      <c r="R104" s="58"/>
      <c r="S104" s="58"/>
      <c r="T104" s="59"/>
      <c r="AT104" s="15" t="s">
        <v>171</v>
      </c>
      <c r="AU104" s="15" t="s">
        <v>79</v>
      </c>
    </row>
    <row r="105" spans="2:65" s="11" customFormat="1">
      <c r="B105" s="188"/>
      <c r="C105" s="189"/>
      <c r="D105" s="185" t="s">
        <v>241</v>
      </c>
      <c r="E105" s="190" t="s">
        <v>1</v>
      </c>
      <c r="F105" s="191" t="s">
        <v>574</v>
      </c>
      <c r="G105" s="189"/>
      <c r="H105" s="192">
        <v>12</v>
      </c>
      <c r="I105" s="193"/>
      <c r="J105" s="189"/>
      <c r="K105" s="189"/>
      <c r="L105" s="194"/>
      <c r="M105" s="195"/>
      <c r="N105" s="196"/>
      <c r="O105" s="196"/>
      <c r="P105" s="196"/>
      <c r="Q105" s="196"/>
      <c r="R105" s="196"/>
      <c r="S105" s="196"/>
      <c r="T105" s="197"/>
      <c r="AT105" s="198" t="s">
        <v>241</v>
      </c>
      <c r="AU105" s="198" t="s">
        <v>79</v>
      </c>
      <c r="AV105" s="11" t="s">
        <v>79</v>
      </c>
      <c r="AW105" s="11" t="s">
        <v>31</v>
      </c>
      <c r="AX105" s="11" t="s">
        <v>77</v>
      </c>
      <c r="AY105" s="198" t="s">
        <v>162</v>
      </c>
    </row>
    <row r="106" spans="2:65" s="10" customFormat="1" ht="20.85" customHeight="1">
      <c r="B106" s="157"/>
      <c r="C106" s="158"/>
      <c r="D106" s="159" t="s">
        <v>68</v>
      </c>
      <c r="E106" s="171" t="s">
        <v>79</v>
      </c>
      <c r="F106" s="171" t="s">
        <v>225</v>
      </c>
      <c r="G106" s="158"/>
      <c r="H106" s="158"/>
      <c r="I106" s="161"/>
      <c r="J106" s="172">
        <f>BK106</f>
        <v>0</v>
      </c>
      <c r="K106" s="158"/>
      <c r="L106" s="163"/>
      <c r="M106" s="164"/>
      <c r="N106" s="165"/>
      <c r="O106" s="165"/>
      <c r="P106" s="166">
        <f>SUM(P107:P116)</f>
        <v>0</v>
      </c>
      <c r="Q106" s="165"/>
      <c r="R106" s="166">
        <f>SUM(R107:R116)</f>
        <v>1.0031999999999999E-2</v>
      </c>
      <c r="S106" s="165"/>
      <c r="T106" s="167">
        <f>SUM(T107:T116)</f>
        <v>0</v>
      </c>
      <c r="AR106" s="168" t="s">
        <v>77</v>
      </c>
      <c r="AT106" s="169" t="s">
        <v>68</v>
      </c>
      <c r="AU106" s="169" t="s">
        <v>79</v>
      </c>
      <c r="AY106" s="168" t="s">
        <v>162</v>
      </c>
      <c r="BK106" s="170">
        <f>SUM(BK107:BK116)</f>
        <v>0</v>
      </c>
    </row>
    <row r="107" spans="2:65" s="1" customFormat="1" ht="16.5" customHeight="1">
      <c r="B107" s="32"/>
      <c r="C107" s="173" t="s">
        <v>104</v>
      </c>
      <c r="D107" s="173" t="s">
        <v>164</v>
      </c>
      <c r="E107" s="174" t="s">
        <v>226</v>
      </c>
      <c r="F107" s="175" t="s">
        <v>227</v>
      </c>
      <c r="G107" s="176" t="s">
        <v>228</v>
      </c>
      <c r="H107" s="177">
        <v>120</v>
      </c>
      <c r="I107" s="178"/>
      <c r="J107" s="179">
        <f>ROUND(I107*H107,2)</f>
        <v>0</v>
      </c>
      <c r="K107" s="175" t="s">
        <v>168</v>
      </c>
      <c r="L107" s="36"/>
      <c r="M107" s="180" t="s">
        <v>1</v>
      </c>
      <c r="N107" s="181" t="s">
        <v>40</v>
      </c>
      <c r="O107" s="58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AR107" s="15" t="s">
        <v>169</v>
      </c>
      <c r="AT107" s="15" t="s">
        <v>164</v>
      </c>
      <c r="AU107" s="15" t="s">
        <v>177</v>
      </c>
      <c r="AY107" s="15" t="s">
        <v>162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5" t="s">
        <v>77</v>
      </c>
      <c r="BK107" s="184">
        <f>ROUND(I107*H107,2)</f>
        <v>0</v>
      </c>
      <c r="BL107" s="15" t="s">
        <v>169</v>
      </c>
      <c r="BM107" s="15" t="s">
        <v>575</v>
      </c>
    </row>
    <row r="108" spans="2:65" s="1" customFormat="1">
      <c r="B108" s="32"/>
      <c r="C108" s="33"/>
      <c r="D108" s="185" t="s">
        <v>171</v>
      </c>
      <c r="E108" s="33"/>
      <c r="F108" s="186" t="s">
        <v>230</v>
      </c>
      <c r="G108" s="33"/>
      <c r="H108" s="33"/>
      <c r="I108" s="101"/>
      <c r="J108" s="33"/>
      <c r="K108" s="33"/>
      <c r="L108" s="36"/>
      <c r="M108" s="187"/>
      <c r="N108" s="58"/>
      <c r="O108" s="58"/>
      <c r="P108" s="58"/>
      <c r="Q108" s="58"/>
      <c r="R108" s="58"/>
      <c r="S108" s="58"/>
      <c r="T108" s="59"/>
      <c r="AT108" s="15" t="s">
        <v>171</v>
      </c>
      <c r="AU108" s="15" t="s">
        <v>177</v>
      </c>
    </row>
    <row r="109" spans="2:65" s="1" customFormat="1" ht="16.5" customHeight="1">
      <c r="B109" s="32"/>
      <c r="C109" s="173" t="s">
        <v>107</v>
      </c>
      <c r="D109" s="173" t="s">
        <v>164</v>
      </c>
      <c r="E109" s="174" t="s">
        <v>231</v>
      </c>
      <c r="F109" s="175" t="s">
        <v>232</v>
      </c>
      <c r="G109" s="176" t="s">
        <v>233</v>
      </c>
      <c r="H109" s="177">
        <v>30</v>
      </c>
      <c r="I109" s="178"/>
      <c r="J109" s="179">
        <f>ROUND(I109*H109,2)</f>
        <v>0</v>
      </c>
      <c r="K109" s="175" t="s">
        <v>168</v>
      </c>
      <c r="L109" s="36"/>
      <c r="M109" s="180" t="s">
        <v>1</v>
      </c>
      <c r="N109" s="181" t="s">
        <v>40</v>
      </c>
      <c r="O109" s="58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AR109" s="15" t="s">
        <v>169</v>
      </c>
      <c r="AT109" s="15" t="s">
        <v>164</v>
      </c>
      <c r="AU109" s="15" t="s">
        <v>177</v>
      </c>
      <c r="AY109" s="15" t="s">
        <v>162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5" t="s">
        <v>77</v>
      </c>
      <c r="BK109" s="184">
        <f>ROUND(I109*H109,2)</f>
        <v>0</v>
      </c>
      <c r="BL109" s="15" t="s">
        <v>169</v>
      </c>
      <c r="BM109" s="15" t="s">
        <v>576</v>
      </c>
    </row>
    <row r="110" spans="2:65" s="1" customFormat="1">
      <c r="B110" s="32"/>
      <c r="C110" s="33"/>
      <c r="D110" s="185" t="s">
        <v>171</v>
      </c>
      <c r="E110" s="33"/>
      <c r="F110" s="186" t="s">
        <v>235</v>
      </c>
      <c r="G110" s="33"/>
      <c r="H110" s="33"/>
      <c r="I110" s="101"/>
      <c r="J110" s="33"/>
      <c r="K110" s="33"/>
      <c r="L110" s="36"/>
      <c r="M110" s="187"/>
      <c r="N110" s="58"/>
      <c r="O110" s="58"/>
      <c r="P110" s="58"/>
      <c r="Q110" s="58"/>
      <c r="R110" s="58"/>
      <c r="S110" s="58"/>
      <c r="T110" s="59"/>
      <c r="AT110" s="15" t="s">
        <v>171</v>
      </c>
      <c r="AU110" s="15" t="s">
        <v>177</v>
      </c>
    </row>
    <row r="111" spans="2:65" s="1" customFormat="1" ht="16.5" customHeight="1">
      <c r="B111" s="32"/>
      <c r="C111" s="173" t="s">
        <v>110</v>
      </c>
      <c r="D111" s="173" t="s">
        <v>164</v>
      </c>
      <c r="E111" s="174" t="s">
        <v>236</v>
      </c>
      <c r="F111" s="175" t="s">
        <v>237</v>
      </c>
      <c r="G111" s="176" t="s">
        <v>238</v>
      </c>
      <c r="H111" s="177">
        <v>8.25</v>
      </c>
      <c r="I111" s="178"/>
      <c r="J111" s="179">
        <f>ROUND(I111*H111,2)</f>
        <v>0</v>
      </c>
      <c r="K111" s="175" t="s">
        <v>168</v>
      </c>
      <c r="L111" s="36"/>
      <c r="M111" s="180" t="s">
        <v>1</v>
      </c>
      <c r="N111" s="181" t="s">
        <v>40</v>
      </c>
      <c r="O111" s="58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AR111" s="15" t="s">
        <v>169</v>
      </c>
      <c r="AT111" s="15" t="s">
        <v>164</v>
      </c>
      <c r="AU111" s="15" t="s">
        <v>177</v>
      </c>
      <c r="AY111" s="15" t="s">
        <v>162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5" t="s">
        <v>77</v>
      </c>
      <c r="BK111" s="184">
        <f>ROUND(I111*H111,2)</f>
        <v>0</v>
      </c>
      <c r="BL111" s="15" t="s">
        <v>169</v>
      </c>
      <c r="BM111" s="15" t="s">
        <v>577</v>
      </c>
    </row>
    <row r="112" spans="2:65" s="1" customFormat="1">
      <c r="B112" s="32"/>
      <c r="C112" s="33"/>
      <c r="D112" s="185" t="s">
        <v>171</v>
      </c>
      <c r="E112" s="33"/>
      <c r="F112" s="186" t="s">
        <v>240</v>
      </c>
      <c r="G112" s="33"/>
      <c r="H112" s="33"/>
      <c r="I112" s="101"/>
      <c r="J112" s="33"/>
      <c r="K112" s="33"/>
      <c r="L112" s="36"/>
      <c r="M112" s="187"/>
      <c r="N112" s="58"/>
      <c r="O112" s="58"/>
      <c r="P112" s="58"/>
      <c r="Q112" s="58"/>
      <c r="R112" s="58"/>
      <c r="S112" s="58"/>
      <c r="T112" s="59"/>
      <c r="AT112" s="15" t="s">
        <v>171</v>
      </c>
      <c r="AU112" s="15" t="s">
        <v>177</v>
      </c>
    </row>
    <row r="113" spans="2:65" s="11" customFormat="1">
      <c r="B113" s="188"/>
      <c r="C113" s="189"/>
      <c r="D113" s="185" t="s">
        <v>241</v>
      </c>
      <c r="E113" s="190" t="s">
        <v>1</v>
      </c>
      <c r="F113" s="191" t="s">
        <v>578</v>
      </c>
      <c r="G113" s="189"/>
      <c r="H113" s="192">
        <v>8.25</v>
      </c>
      <c r="I113" s="193"/>
      <c r="J113" s="189"/>
      <c r="K113" s="189"/>
      <c r="L113" s="194"/>
      <c r="M113" s="195"/>
      <c r="N113" s="196"/>
      <c r="O113" s="196"/>
      <c r="P113" s="196"/>
      <c r="Q113" s="196"/>
      <c r="R113" s="196"/>
      <c r="S113" s="196"/>
      <c r="T113" s="197"/>
      <c r="AT113" s="198" t="s">
        <v>241</v>
      </c>
      <c r="AU113" s="198" t="s">
        <v>177</v>
      </c>
      <c r="AV113" s="11" t="s">
        <v>79</v>
      </c>
      <c r="AW113" s="11" t="s">
        <v>31</v>
      </c>
      <c r="AX113" s="11" t="s">
        <v>77</v>
      </c>
      <c r="AY113" s="198" t="s">
        <v>162</v>
      </c>
    </row>
    <row r="114" spans="2:65" s="1" customFormat="1" ht="16.5" customHeight="1">
      <c r="B114" s="32"/>
      <c r="C114" s="199" t="s">
        <v>113</v>
      </c>
      <c r="D114" s="199" t="s">
        <v>243</v>
      </c>
      <c r="E114" s="200" t="s">
        <v>244</v>
      </c>
      <c r="F114" s="201" t="s">
        <v>245</v>
      </c>
      <c r="G114" s="202" t="s">
        <v>167</v>
      </c>
      <c r="H114" s="203">
        <v>13.2</v>
      </c>
      <c r="I114" s="204"/>
      <c r="J114" s="205">
        <f>ROUND(I114*H114,2)</f>
        <v>0</v>
      </c>
      <c r="K114" s="201" t="s">
        <v>168</v>
      </c>
      <c r="L114" s="206"/>
      <c r="M114" s="207" t="s">
        <v>1</v>
      </c>
      <c r="N114" s="208" t="s">
        <v>40</v>
      </c>
      <c r="O114" s="58"/>
      <c r="P114" s="182">
        <f>O114*H114</f>
        <v>0</v>
      </c>
      <c r="Q114" s="182">
        <v>7.6000000000000004E-4</v>
      </c>
      <c r="R114" s="182">
        <f>Q114*H114</f>
        <v>1.0031999999999999E-2</v>
      </c>
      <c r="S114" s="182">
        <v>0</v>
      </c>
      <c r="T114" s="183">
        <f>S114*H114</f>
        <v>0</v>
      </c>
      <c r="AR114" s="15" t="s">
        <v>202</v>
      </c>
      <c r="AT114" s="15" t="s">
        <v>243</v>
      </c>
      <c r="AU114" s="15" t="s">
        <v>177</v>
      </c>
      <c r="AY114" s="15" t="s">
        <v>162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5" t="s">
        <v>77</v>
      </c>
      <c r="BK114" s="184">
        <f>ROUND(I114*H114,2)</f>
        <v>0</v>
      </c>
      <c r="BL114" s="15" t="s">
        <v>169</v>
      </c>
      <c r="BM114" s="15" t="s">
        <v>579</v>
      </c>
    </row>
    <row r="115" spans="2:65" s="1" customFormat="1">
      <c r="B115" s="32"/>
      <c r="C115" s="33"/>
      <c r="D115" s="185" t="s">
        <v>171</v>
      </c>
      <c r="E115" s="33"/>
      <c r="F115" s="186" t="s">
        <v>245</v>
      </c>
      <c r="G115" s="33"/>
      <c r="H115" s="33"/>
      <c r="I115" s="101"/>
      <c r="J115" s="33"/>
      <c r="K115" s="33"/>
      <c r="L115" s="36"/>
      <c r="M115" s="187"/>
      <c r="N115" s="58"/>
      <c r="O115" s="58"/>
      <c r="P115" s="58"/>
      <c r="Q115" s="58"/>
      <c r="R115" s="58"/>
      <c r="S115" s="58"/>
      <c r="T115" s="59"/>
      <c r="AT115" s="15" t="s">
        <v>171</v>
      </c>
      <c r="AU115" s="15" t="s">
        <v>177</v>
      </c>
    </row>
    <row r="116" spans="2:65" s="11" customFormat="1">
      <c r="B116" s="188"/>
      <c r="C116" s="189"/>
      <c r="D116" s="185" t="s">
        <v>241</v>
      </c>
      <c r="E116" s="190" t="s">
        <v>1</v>
      </c>
      <c r="F116" s="191" t="s">
        <v>580</v>
      </c>
      <c r="G116" s="189"/>
      <c r="H116" s="192">
        <v>13.2</v>
      </c>
      <c r="I116" s="193"/>
      <c r="J116" s="189"/>
      <c r="K116" s="189"/>
      <c r="L116" s="194"/>
      <c r="M116" s="195"/>
      <c r="N116" s="196"/>
      <c r="O116" s="196"/>
      <c r="P116" s="196"/>
      <c r="Q116" s="196"/>
      <c r="R116" s="196"/>
      <c r="S116" s="196"/>
      <c r="T116" s="197"/>
      <c r="AT116" s="198" t="s">
        <v>241</v>
      </c>
      <c r="AU116" s="198" t="s">
        <v>177</v>
      </c>
      <c r="AV116" s="11" t="s">
        <v>79</v>
      </c>
      <c r="AW116" s="11" t="s">
        <v>31</v>
      </c>
      <c r="AX116" s="11" t="s">
        <v>77</v>
      </c>
      <c r="AY116" s="198" t="s">
        <v>162</v>
      </c>
    </row>
    <row r="117" spans="2:65" s="10" customFormat="1" ht="20.85" customHeight="1">
      <c r="B117" s="157"/>
      <c r="C117" s="158"/>
      <c r="D117" s="159" t="s">
        <v>68</v>
      </c>
      <c r="E117" s="171" t="s">
        <v>177</v>
      </c>
      <c r="F117" s="171" t="s">
        <v>253</v>
      </c>
      <c r="G117" s="158"/>
      <c r="H117" s="158"/>
      <c r="I117" s="161"/>
      <c r="J117" s="172">
        <f>BK117</f>
        <v>0</v>
      </c>
      <c r="K117" s="158"/>
      <c r="L117" s="163"/>
      <c r="M117" s="164"/>
      <c r="N117" s="165"/>
      <c r="O117" s="165"/>
      <c r="P117" s="166">
        <f>SUM(P118:P135)</f>
        <v>0</v>
      </c>
      <c r="Q117" s="165"/>
      <c r="R117" s="166">
        <f>SUM(R118:R135)</f>
        <v>6.1462569999999994</v>
      </c>
      <c r="S117" s="165"/>
      <c r="T117" s="167">
        <f>SUM(T118:T135)</f>
        <v>0</v>
      </c>
      <c r="AR117" s="168" t="s">
        <v>77</v>
      </c>
      <c r="AT117" s="169" t="s">
        <v>68</v>
      </c>
      <c r="AU117" s="169" t="s">
        <v>79</v>
      </c>
      <c r="AY117" s="168" t="s">
        <v>162</v>
      </c>
      <c r="BK117" s="170">
        <f>SUM(BK118:BK135)</f>
        <v>0</v>
      </c>
    </row>
    <row r="118" spans="2:65" s="1" customFormat="1" ht="16.5" customHeight="1">
      <c r="B118" s="32"/>
      <c r="C118" s="173" t="s">
        <v>116</v>
      </c>
      <c r="D118" s="173" t="s">
        <v>164</v>
      </c>
      <c r="E118" s="174" t="s">
        <v>254</v>
      </c>
      <c r="F118" s="175" t="s">
        <v>255</v>
      </c>
      <c r="G118" s="176" t="s">
        <v>238</v>
      </c>
      <c r="H118" s="177">
        <v>0.12</v>
      </c>
      <c r="I118" s="178"/>
      <c r="J118" s="179">
        <f>ROUND(I118*H118,2)</f>
        <v>0</v>
      </c>
      <c r="K118" s="175" t="s">
        <v>168</v>
      </c>
      <c r="L118" s="36"/>
      <c r="M118" s="180" t="s">
        <v>1</v>
      </c>
      <c r="N118" s="181" t="s">
        <v>40</v>
      </c>
      <c r="O118" s="58"/>
      <c r="P118" s="182">
        <f>O118*H118</f>
        <v>0</v>
      </c>
      <c r="Q118" s="182">
        <v>2.6619999999999999</v>
      </c>
      <c r="R118" s="182">
        <f>Q118*H118</f>
        <v>0.31944</v>
      </c>
      <c r="S118" s="182">
        <v>0</v>
      </c>
      <c r="T118" s="183">
        <f>S118*H118</f>
        <v>0</v>
      </c>
      <c r="AR118" s="15" t="s">
        <v>169</v>
      </c>
      <c r="AT118" s="15" t="s">
        <v>164</v>
      </c>
      <c r="AU118" s="15" t="s">
        <v>177</v>
      </c>
      <c r="AY118" s="15" t="s">
        <v>162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5" t="s">
        <v>77</v>
      </c>
      <c r="BK118" s="184">
        <f>ROUND(I118*H118,2)</f>
        <v>0</v>
      </c>
      <c r="BL118" s="15" t="s">
        <v>169</v>
      </c>
      <c r="BM118" s="15" t="s">
        <v>581</v>
      </c>
    </row>
    <row r="119" spans="2:65" s="1" customFormat="1" ht="19.5">
      <c r="B119" s="32"/>
      <c r="C119" s="33"/>
      <c r="D119" s="185" t="s">
        <v>171</v>
      </c>
      <c r="E119" s="33"/>
      <c r="F119" s="186" t="s">
        <v>257</v>
      </c>
      <c r="G119" s="33"/>
      <c r="H119" s="33"/>
      <c r="I119" s="101"/>
      <c r="J119" s="33"/>
      <c r="K119" s="33"/>
      <c r="L119" s="36"/>
      <c r="M119" s="187"/>
      <c r="N119" s="58"/>
      <c r="O119" s="58"/>
      <c r="P119" s="58"/>
      <c r="Q119" s="58"/>
      <c r="R119" s="58"/>
      <c r="S119" s="58"/>
      <c r="T119" s="59"/>
      <c r="AT119" s="15" t="s">
        <v>171</v>
      </c>
      <c r="AU119" s="15" t="s">
        <v>177</v>
      </c>
    </row>
    <row r="120" spans="2:65" s="11" customFormat="1">
      <c r="B120" s="188"/>
      <c r="C120" s="189"/>
      <c r="D120" s="185" t="s">
        <v>241</v>
      </c>
      <c r="E120" s="190" t="s">
        <v>1</v>
      </c>
      <c r="F120" s="191" t="s">
        <v>582</v>
      </c>
      <c r="G120" s="189"/>
      <c r="H120" s="192">
        <v>0.12</v>
      </c>
      <c r="I120" s="193"/>
      <c r="J120" s="189"/>
      <c r="K120" s="189"/>
      <c r="L120" s="194"/>
      <c r="M120" s="195"/>
      <c r="N120" s="196"/>
      <c r="O120" s="196"/>
      <c r="P120" s="196"/>
      <c r="Q120" s="196"/>
      <c r="R120" s="196"/>
      <c r="S120" s="196"/>
      <c r="T120" s="197"/>
      <c r="AT120" s="198" t="s">
        <v>241</v>
      </c>
      <c r="AU120" s="198" t="s">
        <v>177</v>
      </c>
      <c r="AV120" s="11" t="s">
        <v>79</v>
      </c>
      <c r="AW120" s="11" t="s">
        <v>31</v>
      </c>
      <c r="AX120" s="11" t="s">
        <v>77</v>
      </c>
      <c r="AY120" s="198" t="s">
        <v>162</v>
      </c>
    </row>
    <row r="121" spans="2:65" s="1" customFormat="1" ht="16.5" customHeight="1">
      <c r="B121" s="32"/>
      <c r="C121" s="173" t="s">
        <v>8</v>
      </c>
      <c r="D121" s="173" t="s">
        <v>164</v>
      </c>
      <c r="E121" s="174" t="s">
        <v>259</v>
      </c>
      <c r="F121" s="175" t="s">
        <v>260</v>
      </c>
      <c r="G121" s="176" t="s">
        <v>167</v>
      </c>
      <c r="H121" s="177">
        <v>4</v>
      </c>
      <c r="I121" s="178"/>
      <c r="J121" s="179">
        <f>ROUND(I121*H121,2)</f>
        <v>0</v>
      </c>
      <c r="K121" s="175" t="s">
        <v>168</v>
      </c>
      <c r="L121" s="36"/>
      <c r="M121" s="180" t="s">
        <v>1</v>
      </c>
      <c r="N121" s="181" t="s">
        <v>40</v>
      </c>
      <c r="O121" s="58"/>
      <c r="P121" s="182">
        <f>O121*H121</f>
        <v>0</v>
      </c>
      <c r="Q121" s="182">
        <v>1.1152599999999999</v>
      </c>
      <c r="R121" s="182">
        <f>Q121*H121</f>
        <v>4.4610399999999997</v>
      </c>
      <c r="S121" s="182">
        <v>0</v>
      </c>
      <c r="T121" s="183">
        <f>S121*H121</f>
        <v>0</v>
      </c>
      <c r="AR121" s="15" t="s">
        <v>169</v>
      </c>
      <c r="AT121" s="15" t="s">
        <v>164</v>
      </c>
      <c r="AU121" s="15" t="s">
        <v>177</v>
      </c>
      <c r="AY121" s="15" t="s">
        <v>162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5" t="s">
        <v>77</v>
      </c>
      <c r="BK121" s="184">
        <f>ROUND(I121*H121,2)</f>
        <v>0</v>
      </c>
      <c r="BL121" s="15" t="s">
        <v>169</v>
      </c>
      <c r="BM121" s="15" t="s">
        <v>583</v>
      </c>
    </row>
    <row r="122" spans="2:65" s="1" customFormat="1" ht="19.5">
      <c r="B122" s="32"/>
      <c r="C122" s="33"/>
      <c r="D122" s="185" t="s">
        <v>171</v>
      </c>
      <c r="E122" s="33"/>
      <c r="F122" s="186" t="s">
        <v>262</v>
      </c>
      <c r="G122" s="33"/>
      <c r="H122" s="33"/>
      <c r="I122" s="101"/>
      <c r="J122" s="33"/>
      <c r="K122" s="33"/>
      <c r="L122" s="36"/>
      <c r="M122" s="187"/>
      <c r="N122" s="58"/>
      <c r="O122" s="58"/>
      <c r="P122" s="58"/>
      <c r="Q122" s="58"/>
      <c r="R122" s="58"/>
      <c r="S122" s="58"/>
      <c r="T122" s="59"/>
      <c r="AT122" s="15" t="s">
        <v>171</v>
      </c>
      <c r="AU122" s="15" t="s">
        <v>177</v>
      </c>
    </row>
    <row r="123" spans="2:65" s="11" customFormat="1">
      <c r="B123" s="188"/>
      <c r="C123" s="189"/>
      <c r="D123" s="185" t="s">
        <v>241</v>
      </c>
      <c r="E123" s="190" t="s">
        <v>1</v>
      </c>
      <c r="F123" s="191" t="s">
        <v>584</v>
      </c>
      <c r="G123" s="189"/>
      <c r="H123" s="192">
        <v>4</v>
      </c>
      <c r="I123" s="193"/>
      <c r="J123" s="189"/>
      <c r="K123" s="189"/>
      <c r="L123" s="194"/>
      <c r="M123" s="195"/>
      <c r="N123" s="196"/>
      <c r="O123" s="196"/>
      <c r="P123" s="196"/>
      <c r="Q123" s="196"/>
      <c r="R123" s="196"/>
      <c r="S123" s="196"/>
      <c r="T123" s="197"/>
      <c r="AT123" s="198" t="s">
        <v>241</v>
      </c>
      <c r="AU123" s="198" t="s">
        <v>177</v>
      </c>
      <c r="AV123" s="11" t="s">
        <v>79</v>
      </c>
      <c r="AW123" s="11" t="s">
        <v>31</v>
      </c>
      <c r="AX123" s="11" t="s">
        <v>77</v>
      </c>
      <c r="AY123" s="198" t="s">
        <v>162</v>
      </c>
    </row>
    <row r="124" spans="2:65" s="1" customFormat="1" ht="16.5" customHeight="1">
      <c r="B124" s="32"/>
      <c r="C124" s="173" t="s">
        <v>121</v>
      </c>
      <c r="D124" s="173" t="s">
        <v>164</v>
      </c>
      <c r="E124" s="174" t="s">
        <v>265</v>
      </c>
      <c r="F124" s="175" t="s">
        <v>266</v>
      </c>
      <c r="G124" s="176" t="s">
        <v>167</v>
      </c>
      <c r="H124" s="177">
        <v>34.229999999999997</v>
      </c>
      <c r="I124" s="178"/>
      <c r="J124" s="179">
        <f>ROUND(I124*H124,2)</f>
        <v>0</v>
      </c>
      <c r="K124" s="175" t="s">
        <v>267</v>
      </c>
      <c r="L124" s="36"/>
      <c r="M124" s="180" t="s">
        <v>1</v>
      </c>
      <c r="N124" s="181" t="s">
        <v>40</v>
      </c>
      <c r="O124" s="58"/>
      <c r="P124" s="182">
        <f>O124*H124</f>
        <v>0</v>
      </c>
      <c r="Q124" s="182">
        <v>3.9899999999999998E-2</v>
      </c>
      <c r="R124" s="182">
        <f>Q124*H124</f>
        <v>1.3657769999999998</v>
      </c>
      <c r="S124" s="182">
        <v>0</v>
      </c>
      <c r="T124" s="183">
        <f>S124*H124</f>
        <v>0</v>
      </c>
      <c r="AR124" s="15" t="s">
        <v>169</v>
      </c>
      <c r="AT124" s="15" t="s">
        <v>164</v>
      </c>
      <c r="AU124" s="15" t="s">
        <v>177</v>
      </c>
      <c r="AY124" s="15" t="s">
        <v>162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5" t="s">
        <v>77</v>
      </c>
      <c r="BK124" s="184">
        <f>ROUND(I124*H124,2)</f>
        <v>0</v>
      </c>
      <c r="BL124" s="15" t="s">
        <v>169</v>
      </c>
      <c r="BM124" s="15" t="s">
        <v>585</v>
      </c>
    </row>
    <row r="125" spans="2:65" s="1" customFormat="1" ht="19.5">
      <c r="B125" s="32"/>
      <c r="C125" s="33"/>
      <c r="D125" s="185" t="s">
        <v>171</v>
      </c>
      <c r="E125" s="33"/>
      <c r="F125" s="186" t="s">
        <v>269</v>
      </c>
      <c r="G125" s="33"/>
      <c r="H125" s="33"/>
      <c r="I125" s="101"/>
      <c r="J125" s="33"/>
      <c r="K125" s="33"/>
      <c r="L125" s="36"/>
      <c r="M125" s="187"/>
      <c r="N125" s="58"/>
      <c r="O125" s="58"/>
      <c r="P125" s="58"/>
      <c r="Q125" s="58"/>
      <c r="R125" s="58"/>
      <c r="S125" s="58"/>
      <c r="T125" s="59"/>
      <c r="AT125" s="15" t="s">
        <v>171</v>
      </c>
      <c r="AU125" s="15" t="s">
        <v>177</v>
      </c>
    </row>
    <row r="126" spans="2:65" s="11" customFormat="1">
      <c r="B126" s="188"/>
      <c r="C126" s="189"/>
      <c r="D126" s="185" t="s">
        <v>241</v>
      </c>
      <c r="E126" s="190" t="s">
        <v>1</v>
      </c>
      <c r="F126" s="191" t="s">
        <v>397</v>
      </c>
      <c r="G126" s="189"/>
      <c r="H126" s="192">
        <v>11.7</v>
      </c>
      <c r="I126" s="193"/>
      <c r="J126" s="189"/>
      <c r="K126" s="189"/>
      <c r="L126" s="194"/>
      <c r="M126" s="195"/>
      <c r="N126" s="196"/>
      <c r="O126" s="196"/>
      <c r="P126" s="196"/>
      <c r="Q126" s="196"/>
      <c r="R126" s="196"/>
      <c r="S126" s="196"/>
      <c r="T126" s="197"/>
      <c r="AT126" s="198" t="s">
        <v>241</v>
      </c>
      <c r="AU126" s="198" t="s">
        <v>177</v>
      </c>
      <c r="AV126" s="11" t="s">
        <v>79</v>
      </c>
      <c r="AW126" s="11" t="s">
        <v>31</v>
      </c>
      <c r="AX126" s="11" t="s">
        <v>69</v>
      </c>
      <c r="AY126" s="198" t="s">
        <v>162</v>
      </c>
    </row>
    <row r="127" spans="2:65" s="11" customFormat="1">
      <c r="B127" s="188"/>
      <c r="C127" s="189"/>
      <c r="D127" s="185" t="s">
        <v>241</v>
      </c>
      <c r="E127" s="190" t="s">
        <v>1</v>
      </c>
      <c r="F127" s="191" t="s">
        <v>398</v>
      </c>
      <c r="G127" s="189"/>
      <c r="H127" s="192">
        <v>13.65</v>
      </c>
      <c r="I127" s="193"/>
      <c r="J127" s="189"/>
      <c r="K127" s="189"/>
      <c r="L127" s="194"/>
      <c r="M127" s="195"/>
      <c r="N127" s="196"/>
      <c r="O127" s="196"/>
      <c r="P127" s="196"/>
      <c r="Q127" s="196"/>
      <c r="R127" s="196"/>
      <c r="S127" s="196"/>
      <c r="T127" s="197"/>
      <c r="AT127" s="198" t="s">
        <v>241</v>
      </c>
      <c r="AU127" s="198" t="s">
        <v>177</v>
      </c>
      <c r="AV127" s="11" t="s">
        <v>79</v>
      </c>
      <c r="AW127" s="11" t="s">
        <v>31</v>
      </c>
      <c r="AX127" s="11" t="s">
        <v>69</v>
      </c>
      <c r="AY127" s="198" t="s">
        <v>162</v>
      </c>
    </row>
    <row r="128" spans="2:65" s="11" customFormat="1">
      <c r="B128" s="188"/>
      <c r="C128" s="189"/>
      <c r="D128" s="185" t="s">
        <v>241</v>
      </c>
      <c r="E128" s="190" t="s">
        <v>1</v>
      </c>
      <c r="F128" s="191" t="s">
        <v>586</v>
      </c>
      <c r="G128" s="189"/>
      <c r="H128" s="192">
        <v>8.8800000000000008</v>
      </c>
      <c r="I128" s="193"/>
      <c r="J128" s="189"/>
      <c r="K128" s="189"/>
      <c r="L128" s="194"/>
      <c r="M128" s="195"/>
      <c r="N128" s="196"/>
      <c r="O128" s="196"/>
      <c r="P128" s="196"/>
      <c r="Q128" s="196"/>
      <c r="R128" s="196"/>
      <c r="S128" s="196"/>
      <c r="T128" s="197"/>
      <c r="AT128" s="198" t="s">
        <v>241</v>
      </c>
      <c r="AU128" s="198" t="s">
        <v>177</v>
      </c>
      <c r="AV128" s="11" t="s">
        <v>79</v>
      </c>
      <c r="AW128" s="11" t="s">
        <v>31</v>
      </c>
      <c r="AX128" s="11" t="s">
        <v>69</v>
      </c>
      <c r="AY128" s="198" t="s">
        <v>162</v>
      </c>
    </row>
    <row r="129" spans="2:65" s="12" customFormat="1">
      <c r="B129" s="209"/>
      <c r="C129" s="210"/>
      <c r="D129" s="185" t="s">
        <v>241</v>
      </c>
      <c r="E129" s="211" t="s">
        <v>1</v>
      </c>
      <c r="F129" s="212" t="s">
        <v>272</v>
      </c>
      <c r="G129" s="210"/>
      <c r="H129" s="213">
        <v>34.229999999999997</v>
      </c>
      <c r="I129" s="214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241</v>
      </c>
      <c r="AU129" s="219" t="s">
        <v>177</v>
      </c>
      <c r="AV129" s="12" t="s">
        <v>169</v>
      </c>
      <c r="AW129" s="12" t="s">
        <v>31</v>
      </c>
      <c r="AX129" s="12" t="s">
        <v>77</v>
      </c>
      <c r="AY129" s="219" t="s">
        <v>162</v>
      </c>
    </row>
    <row r="130" spans="2:65" s="1" customFormat="1" ht="16.5" customHeight="1">
      <c r="B130" s="32"/>
      <c r="C130" s="173" t="s">
        <v>124</v>
      </c>
      <c r="D130" s="173" t="s">
        <v>164</v>
      </c>
      <c r="E130" s="174" t="s">
        <v>273</v>
      </c>
      <c r="F130" s="175" t="s">
        <v>274</v>
      </c>
      <c r="G130" s="176" t="s">
        <v>167</v>
      </c>
      <c r="H130" s="177">
        <v>57.05</v>
      </c>
      <c r="I130" s="178"/>
      <c r="J130" s="179">
        <f>ROUND(I130*H130,2)</f>
        <v>0</v>
      </c>
      <c r="K130" s="175" t="s">
        <v>168</v>
      </c>
      <c r="L130" s="36"/>
      <c r="M130" s="180" t="s">
        <v>1</v>
      </c>
      <c r="N130" s="181" t="s">
        <v>40</v>
      </c>
      <c r="O130" s="58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AR130" s="15" t="s">
        <v>169</v>
      </c>
      <c r="AT130" s="15" t="s">
        <v>164</v>
      </c>
      <c r="AU130" s="15" t="s">
        <v>177</v>
      </c>
      <c r="AY130" s="15" t="s">
        <v>162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5" t="s">
        <v>77</v>
      </c>
      <c r="BK130" s="184">
        <f>ROUND(I130*H130,2)</f>
        <v>0</v>
      </c>
      <c r="BL130" s="15" t="s">
        <v>169</v>
      </c>
      <c r="BM130" s="15" t="s">
        <v>587</v>
      </c>
    </row>
    <row r="131" spans="2:65" s="1" customFormat="1">
      <c r="B131" s="32"/>
      <c r="C131" s="33"/>
      <c r="D131" s="185" t="s">
        <v>171</v>
      </c>
      <c r="E131" s="33"/>
      <c r="F131" s="186" t="s">
        <v>276</v>
      </c>
      <c r="G131" s="33"/>
      <c r="H131" s="33"/>
      <c r="I131" s="101"/>
      <c r="J131" s="33"/>
      <c r="K131" s="33"/>
      <c r="L131" s="36"/>
      <c r="M131" s="187"/>
      <c r="N131" s="58"/>
      <c r="O131" s="58"/>
      <c r="P131" s="58"/>
      <c r="Q131" s="58"/>
      <c r="R131" s="58"/>
      <c r="S131" s="58"/>
      <c r="T131" s="59"/>
      <c r="AT131" s="15" t="s">
        <v>171</v>
      </c>
      <c r="AU131" s="15" t="s">
        <v>177</v>
      </c>
    </row>
    <row r="132" spans="2:65" s="11" customFormat="1">
      <c r="B132" s="188"/>
      <c r="C132" s="189"/>
      <c r="D132" s="185" t="s">
        <v>241</v>
      </c>
      <c r="E132" s="190" t="s">
        <v>1</v>
      </c>
      <c r="F132" s="191" t="s">
        <v>393</v>
      </c>
      <c r="G132" s="189"/>
      <c r="H132" s="192">
        <v>19.5</v>
      </c>
      <c r="I132" s="193"/>
      <c r="J132" s="189"/>
      <c r="K132" s="189"/>
      <c r="L132" s="194"/>
      <c r="M132" s="195"/>
      <c r="N132" s="196"/>
      <c r="O132" s="196"/>
      <c r="P132" s="196"/>
      <c r="Q132" s="196"/>
      <c r="R132" s="196"/>
      <c r="S132" s="196"/>
      <c r="T132" s="197"/>
      <c r="AT132" s="198" t="s">
        <v>241</v>
      </c>
      <c r="AU132" s="198" t="s">
        <v>177</v>
      </c>
      <c r="AV132" s="11" t="s">
        <v>79</v>
      </c>
      <c r="AW132" s="11" t="s">
        <v>31</v>
      </c>
      <c r="AX132" s="11" t="s">
        <v>69</v>
      </c>
      <c r="AY132" s="198" t="s">
        <v>162</v>
      </c>
    </row>
    <row r="133" spans="2:65" s="11" customFormat="1">
      <c r="B133" s="188"/>
      <c r="C133" s="189"/>
      <c r="D133" s="185" t="s">
        <v>241</v>
      </c>
      <c r="E133" s="190" t="s">
        <v>1</v>
      </c>
      <c r="F133" s="191" t="s">
        <v>394</v>
      </c>
      <c r="G133" s="189"/>
      <c r="H133" s="192">
        <v>22.75</v>
      </c>
      <c r="I133" s="193"/>
      <c r="J133" s="189"/>
      <c r="K133" s="189"/>
      <c r="L133" s="194"/>
      <c r="M133" s="195"/>
      <c r="N133" s="196"/>
      <c r="O133" s="196"/>
      <c r="P133" s="196"/>
      <c r="Q133" s="196"/>
      <c r="R133" s="196"/>
      <c r="S133" s="196"/>
      <c r="T133" s="197"/>
      <c r="AT133" s="198" t="s">
        <v>241</v>
      </c>
      <c r="AU133" s="198" t="s">
        <v>177</v>
      </c>
      <c r="AV133" s="11" t="s">
        <v>79</v>
      </c>
      <c r="AW133" s="11" t="s">
        <v>31</v>
      </c>
      <c r="AX133" s="11" t="s">
        <v>69</v>
      </c>
      <c r="AY133" s="198" t="s">
        <v>162</v>
      </c>
    </row>
    <row r="134" spans="2:65" s="11" customFormat="1">
      <c r="B134" s="188"/>
      <c r="C134" s="189"/>
      <c r="D134" s="185" t="s">
        <v>241</v>
      </c>
      <c r="E134" s="190" t="s">
        <v>1</v>
      </c>
      <c r="F134" s="191" t="s">
        <v>588</v>
      </c>
      <c r="G134" s="189"/>
      <c r="H134" s="192">
        <v>14.8</v>
      </c>
      <c r="I134" s="193"/>
      <c r="J134" s="189"/>
      <c r="K134" s="189"/>
      <c r="L134" s="194"/>
      <c r="M134" s="195"/>
      <c r="N134" s="196"/>
      <c r="O134" s="196"/>
      <c r="P134" s="196"/>
      <c r="Q134" s="196"/>
      <c r="R134" s="196"/>
      <c r="S134" s="196"/>
      <c r="T134" s="197"/>
      <c r="AT134" s="198" t="s">
        <v>241</v>
      </c>
      <c r="AU134" s="198" t="s">
        <v>177</v>
      </c>
      <c r="AV134" s="11" t="s">
        <v>79</v>
      </c>
      <c r="AW134" s="11" t="s">
        <v>31</v>
      </c>
      <c r="AX134" s="11" t="s">
        <v>69</v>
      </c>
      <c r="AY134" s="198" t="s">
        <v>162</v>
      </c>
    </row>
    <row r="135" spans="2:65" s="12" customFormat="1">
      <c r="B135" s="209"/>
      <c r="C135" s="210"/>
      <c r="D135" s="185" t="s">
        <v>241</v>
      </c>
      <c r="E135" s="211" t="s">
        <v>1</v>
      </c>
      <c r="F135" s="212" t="s">
        <v>272</v>
      </c>
      <c r="G135" s="210"/>
      <c r="H135" s="213">
        <v>57.05</v>
      </c>
      <c r="I135" s="214"/>
      <c r="J135" s="210"/>
      <c r="K135" s="210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241</v>
      </c>
      <c r="AU135" s="219" t="s">
        <v>177</v>
      </c>
      <c r="AV135" s="12" t="s">
        <v>169</v>
      </c>
      <c r="AW135" s="12" t="s">
        <v>31</v>
      </c>
      <c r="AX135" s="12" t="s">
        <v>77</v>
      </c>
      <c r="AY135" s="219" t="s">
        <v>162</v>
      </c>
    </row>
    <row r="136" spans="2:65" s="10" customFormat="1" ht="22.9" customHeight="1">
      <c r="B136" s="157"/>
      <c r="C136" s="158"/>
      <c r="D136" s="159" t="s">
        <v>68</v>
      </c>
      <c r="E136" s="171" t="s">
        <v>169</v>
      </c>
      <c r="F136" s="171" t="s">
        <v>320</v>
      </c>
      <c r="G136" s="158"/>
      <c r="H136" s="158"/>
      <c r="I136" s="161"/>
      <c r="J136" s="172">
        <f>BK136</f>
        <v>0</v>
      </c>
      <c r="K136" s="158"/>
      <c r="L136" s="163"/>
      <c r="M136" s="164"/>
      <c r="N136" s="165"/>
      <c r="O136" s="165"/>
      <c r="P136" s="166">
        <f>SUM(P137:P144)</f>
        <v>0</v>
      </c>
      <c r="Q136" s="165"/>
      <c r="R136" s="166">
        <f>SUM(R137:R144)</f>
        <v>13.656473999999999</v>
      </c>
      <c r="S136" s="165"/>
      <c r="T136" s="167">
        <f>SUM(T137:T144)</f>
        <v>0</v>
      </c>
      <c r="AR136" s="168" t="s">
        <v>77</v>
      </c>
      <c r="AT136" s="169" t="s">
        <v>68</v>
      </c>
      <c r="AU136" s="169" t="s">
        <v>77</v>
      </c>
      <c r="AY136" s="168" t="s">
        <v>162</v>
      </c>
      <c r="BK136" s="170">
        <f>SUM(BK137:BK144)</f>
        <v>0</v>
      </c>
    </row>
    <row r="137" spans="2:65" s="1" customFormat="1" ht="16.5" customHeight="1">
      <c r="B137" s="32"/>
      <c r="C137" s="173" t="s">
        <v>127</v>
      </c>
      <c r="D137" s="173" t="s">
        <v>164</v>
      </c>
      <c r="E137" s="174" t="s">
        <v>406</v>
      </c>
      <c r="F137" s="175" t="s">
        <v>407</v>
      </c>
      <c r="G137" s="176" t="s">
        <v>238</v>
      </c>
      <c r="H137" s="177">
        <v>6</v>
      </c>
      <c r="I137" s="178"/>
      <c r="J137" s="179">
        <f>ROUND(I137*H137,2)</f>
        <v>0</v>
      </c>
      <c r="K137" s="175" t="s">
        <v>168</v>
      </c>
      <c r="L137" s="36"/>
      <c r="M137" s="180" t="s">
        <v>1</v>
      </c>
      <c r="N137" s="181" t="s">
        <v>40</v>
      </c>
      <c r="O137" s="58"/>
      <c r="P137" s="182">
        <f>O137*H137</f>
        <v>0</v>
      </c>
      <c r="Q137" s="182">
        <v>2.0327999999999999</v>
      </c>
      <c r="R137" s="182">
        <f>Q137*H137</f>
        <v>12.1968</v>
      </c>
      <c r="S137" s="182">
        <v>0</v>
      </c>
      <c r="T137" s="183">
        <f>S137*H137</f>
        <v>0</v>
      </c>
      <c r="AR137" s="15" t="s">
        <v>169</v>
      </c>
      <c r="AT137" s="15" t="s">
        <v>164</v>
      </c>
      <c r="AU137" s="15" t="s">
        <v>79</v>
      </c>
      <c r="AY137" s="15" t="s">
        <v>162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5" t="s">
        <v>77</v>
      </c>
      <c r="BK137" s="184">
        <f>ROUND(I137*H137,2)</f>
        <v>0</v>
      </c>
      <c r="BL137" s="15" t="s">
        <v>169</v>
      </c>
      <c r="BM137" s="15" t="s">
        <v>589</v>
      </c>
    </row>
    <row r="138" spans="2:65" s="1" customFormat="1" ht="19.5">
      <c r="B138" s="32"/>
      <c r="C138" s="33"/>
      <c r="D138" s="185" t="s">
        <v>171</v>
      </c>
      <c r="E138" s="33"/>
      <c r="F138" s="186" t="s">
        <v>409</v>
      </c>
      <c r="G138" s="33"/>
      <c r="H138" s="33"/>
      <c r="I138" s="101"/>
      <c r="J138" s="33"/>
      <c r="K138" s="33"/>
      <c r="L138" s="36"/>
      <c r="M138" s="187"/>
      <c r="N138" s="58"/>
      <c r="O138" s="58"/>
      <c r="P138" s="58"/>
      <c r="Q138" s="58"/>
      <c r="R138" s="58"/>
      <c r="S138" s="58"/>
      <c r="T138" s="59"/>
      <c r="AT138" s="15" t="s">
        <v>171</v>
      </c>
      <c r="AU138" s="15" t="s">
        <v>79</v>
      </c>
    </row>
    <row r="139" spans="2:65" s="11" customFormat="1">
      <c r="B139" s="188"/>
      <c r="C139" s="189"/>
      <c r="D139" s="185" t="s">
        <v>241</v>
      </c>
      <c r="E139" s="190" t="s">
        <v>1</v>
      </c>
      <c r="F139" s="191" t="s">
        <v>590</v>
      </c>
      <c r="G139" s="189"/>
      <c r="H139" s="192">
        <v>6</v>
      </c>
      <c r="I139" s="193"/>
      <c r="J139" s="189"/>
      <c r="K139" s="189"/>
      <c r="L139" s="194"/>
      <c r="M139" s="195"/>
      <c r="N139" s="196"/>
      <c r="O139" s="196"/>
      <c r="P139" s="196"/>
      <c r="Q139" s="196"/>
      <c r="R139" s="196"/>
      <c r="S139" s="196"/>
      <c r="T139" s="197"/>
      <c r="AT139" s="198" t="s">
        <v>241</v>
      </c>
      <c r="AU139" s="198" t="s">
        <v>79</v>
      </c>
      <c r="AV139" s="11" t="s">
        <v>79</v>
      </c>
      <c r="AW139" s="11" t="s">
        <v>31</v>
      </c>
      <c r="AX139" s="11" t="s">
        <v>77</v>
      </c>
      <c r="AY139" s="198" t="s">
        <v>162</v>
      </c>
    </row>
    <row r="140" spans="2:65" s="1" customFormat="1" ht="16.5" customHeight="1">
      <c r="B140" s="32"/>
      <c r="C140" s="173" t="s">
        <v>130</v>
      </c>
      <c r="D140" s="173" t="s">
        <v>164</v>
      </c>
      <c r="E140" s="174" t="s">
        <v>411</v>
      </c>
      <c r="F140" s="175" t="s">
        <v>412</v>
      </c>
      <c r="G140" s="176" t="s">
        <v>238</v>
      </c>
      <c r="H140" s="177">
        <v>0.6</v>
      </c>
      <c r="I140" s="178"/>
      <c r="J140" s="179">
        <f>ROUND(I140*H140,2)</f>
        <v>0</v>
      </c>
      <c r="K140" s="175" t="s">
        <v>168</v>
      </c>
      <c r="L140" s="36"/>
      <c r="M140" s="180" t="s">
        <v>1</v>
      </c>
      <c r="N140" s="181" t="s">
        <v>40</v>
      </c>
      <c r="O140" s="58"/>
      <c r="P140" s="182">
        <f>O140*H140</f>
        <v>0</v>
      </c>
      <c r="Q140" s="182">
        <v>2.4327899999999998</v>
      </c>
      <c r="R140" s="182">
        <f>Q140*H140</f>
        <v>1.4596739999999999</v>
      </c>
      <c r="S140" s="182">
        <v>0</v>
      </c>
      <c r="T140" s="183">
        <f>S140*H140</f>
        <v>0</v>
      </c>
      <c r="AR140" s="15" t="s">
        <v>169</v>
      </c>
      <c r="AT140" s="15" t="s">
        <v>164</v>
      </c>
      <c r="AU140" s="15" t="s">
        <v>79</v>
      </c>
      <c r="AY140" s="15" t="s">
        <v>162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5" t="s">
        <v>77</v>
      </c>
      <c r="BK140" s="184">
        <f>ROUND(I140*H140,2)</f>
        <v>0</v>
      </c>
      <c r="BL140" s="15" t="s">
        <v>169</v>
      </c>
      <c r="BM140" s="15" t="s">
        <v>591</v>
      </c>
    </row>
    <row r="141" spans="2:65" s="1" customFormat="1">
      <c r="B141" s="32"/>
      <c r="C141" s="33"/>
      <c r="D141" s="185" t="s">
        <v>171</v>
      </c>
      <c r="E141" s="33"/>
      <c r="F141" s="186" t="s">
        <v>414</v>
      </c>
      <c r="G141" s="33"/>
      <c r="H141" s="33"/>
      <c r="I141" s="101"/>
      <c r="J141" s="33"/>
      <c r="K141" s="33"/>
      <c r="L141" s="36"/>
      <c r="M141" s="187"/>
      <c r="N141" s="58"/>
      <c r="O141" s="58"/>
      <c r="P141" s="58"/>
      <c r="Q141" s="58"/>
      <c r="R141" s="58"/>
      <c r="S141" s="58"/>
      <c r="T141" s="59"/>
      <c r="AT141" s="15" t="s">
        <v>171</v>
      </c>
      <c r="AU141" s="15" t="s">
        <v>79</v>
      </c>
    </row>
    <row r="142" spans="2:65" s="11" customFormat="1">
      <c r="B142" s="188"/>
      <c r="C142" s="189"/>
      <c r="D142" s="185" t="s">
        <v>241</v>
      </c>
      <c r="E142" s="190" t="s">
        <v>1</v>
      </c>
      <c r="F142" s="191" t="s">
        <v>592</v>
      </c>
      <c r="G142" s="189"/>
      <c r="H142" s="192">
        <v>0.6</v>
      </c>
      <c r="I142" s="193"/>
      <c r="J142" s="189"/>
      <c r="K142" s="189"/>
      <c r="L142" s="194"/>
      <c r="M142" s="195"/>
      <c r="N142" s="196"/>
      <c r="O142" s="196"/>
      <c r="P142" s="196"/>
      <c r="Q142" s="196"/>
      <c r="R142" s="196"/>
      <c r="S142" s="196"/>
      <c r="T142" s="197"/>
      <c r="AT142" s="198" t="s">
        <v>241</v>
      </c>
      <c r="AU142" s="198" t="s">
        <v>79</v>
      </c>
      <c r="AV142" s="11" t="s">
        <v>79</v>
      </c>
      <c r="AW142" s="11" t="s">
        <v>31</v>
      </c>
      <c r="AX142" s="11" t="s">
        <v>77</v>
      </c>
      <c r="AY142" s="198" t="s">
        <v>162</v>
      </c>
    </row>
    <row r="143" spans="2:65" s="1" customFormat="1" ht="16.5" customHeight="1">
      <c r="B143" s="32"/>
      <c r="C143" s="173" t="s">
        <v>264</v>
      </c>
      <c r="D143" s="173" t="s">
        <v>164</v>
      </c>
      <c r="E143" s="174" t="s">
        <v>334</v>
      </c>
      <c r="F143" s="175" t="s">
        <v>335</v>
      </c>
      <c r="G143" s="176" t="s">
        <v>303</v>
      </c>
      <c r="H143" s="177">
        <v>19.817</v>
      </c>
      <c r="I143" s="178"/>
      <c r="J143" s="179">
        <f>ROUND(I143*H143,2)</f>
        <v>0</v>
      </c>
      <c r="K143" s="175" t="s">
        <v>168</v>
      </c>
      <c r="L143" s="36"/>
      <c r="M143" s="180" t="s">
        <v>1</v>
      </c>
      <c r="N143" s="181" t="s">
        <v>40</v>
      </c>
      <c r="O143" s="58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AR143" s="15" t="s">
        <v>169</v>
      </c>
      <c r="AT143" s="15" t="s">
        <v>164</v>
      </c>
      <c r="AU143" s="15" t="s">
        <v>79</v>
      </c>
      <c r="AY143" s="15" t="s">
        <v>162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5" t="s">
        <v>77</v>
      </c>
      <c r="BK143" s="184">
        <f>ROUND(I143*H143,2)</f>
        <v>0</v>
      </c>
      <c r="BL143" s="15" t="s">
        <v>169</v>
      </c>
      <c r="BM143" s="15" t="s">
        <v>593</v>
      </c>
    </row>
    <row r="144" spans="2:65" s="1" customFormat="1">
      <c r="B144" s="32"/>
      <c r="C144" s="33"/>
      <c r="D144" s="185" t="s">
        <v>171</v>
      </c>
      <c r="E144" s="33"/>
      <c r="F144" s="186" t="s">
        <v>337</v>
      </c>
      <c r="G144" s="33"/>
      <c r="H144" s="33"/>
      <c r="I144" s="101"/>
      <c r="J144" s="33"/>
      <c r="K144" s="33"/>
      <c r="L144" s="36"/>
      <c r="M144" s="233"/>
      <c r="N144" s="234"/>
      <c r="O144" s="234"/>
      <c r="P144" s="234"/>
      <c r="Q144" s="234"/>
      <c r="R144" s="234"/>
      <c r="S144" s="234"/>
      <c r="T144" s="235"/>
      <c r="AT144" s="15" t="s">
        <v>171</v>
      </c>
      <c r="AU144" s="15" t="s">
        <v>79</v>
      </c>
    </row>
    <row r="145" spans="2:12" s="1" customFormat="1" ht="6.95" customHeight="1">
      <c r="B145" s="44"/>
      <c r="C145" s="45"/>
      <c r="D145" s="45"/>
      <c r="E145" s="45"/>
      <c r="F145" s="45"/>
      <c r="G145" s="45"/>
      <c r="H145" s="45"/>
      <c r="I145" s="123"/>
      <c r="J145" s="45"/>
      <c r="K145" s="45"/>
      <c r="L145" s="36"/>
    </row>
  </sheetData>
  <sheetProtection algorithmName="SHA-512" hashValue="HHOeZzjmnKwJi5MyDnk8UQHZXfOITsENsEmsc95ZRzY2V5sRmpZZn/xLSGjxFcccOO3Gyhvhwl9PjcHpcd8GeA==" saltValue="1b9lvV6sk6a6KwwHU/raj0XpzQh0LPJx6C/x4oC5G7yymbJND8frebuxeA1mxbfLS/Oq/chVqlCnFIKuVhH2cQ==" spinCount="100000" sheet="1" objects="1" scenarios="1" formatColumns="0" formatRows="0" autoFilter="0"/>
  <autoFilter ref="C83:K144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5" t="s">
        <v>97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133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1" t="str">
        <f>'Rekapitulace stavby'!K6</f>
        <v>Bratřejovka, km 3,190-6,271, oprava stupňů a opevnění toku</v>
      </c>
      <c r="F7" s="282"/>
      <c r="G7" s="282"/>
      <c r="H7" s="282"/>
      <c r="L7" s="18"/>
    </row>
    <row r="8" spans="2:46" s="1" customFormat="1" ht="12" customHeight="1">
      <c r="B8" s="36"/>
      <c r="D8" s="100" t="s">
        <v>134</v>
      </c>
      <c r="I8" s="101"/>
      <c r="L8" s="36"/>
    </row>
    <row r="9" spans="2:46" s="1" customFormat="1" ht="36.950000000000003" customHeight="1">
      <c r="B9" s="36"/>
      <c r="E9" s="283" t="s">
        <v>594</v>
      </c>
      <c r="F9" s="284"/>
      <c r="G9" s="284"/>
      <c r="H9" s="284"/>
      <c r="I9" s="101"/>
      <c r="L9" s="36"/>
    </row>
    <row r="10" spans="2:46" s="1" customFormat="1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7. 12. 2018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5" t="str">
        <f>'Rekapitulace stavby'!E14</f>
        <v>Vyplň údaj</v>
      </c>
      <c r="F18" s="286"/>
      <c r="G18" s="286"/>
      <c r="H18" s="286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32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33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34</v>
      </c>
      <c r="I26" s="101"/>
      <c r="L26" s="36"/>
    </row>
    <row r="27" spans="2:12" s="6" customFormat="1" ht="16.5" customHeight="1">
      <c r="B27" s="104"/>
      <c r="E27" s="287" t="s">
        <v>1</v>
      </c>
      <c r="F27" s="287"/>
      <c r="G27" s="287"/>
      <c r="H27" s="287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35</v>
      </c>
      <c r="I30" s="101"/>
      <c r="J30" s="108">
        <f>ROUND(J83,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37</v>
      </c>
      <c r="I32" s="110" t="s">
        <v>36</v>
      </c>
      <c r="J32" s="109" t="s">
        <v>38</v>
      </c>
      <c r="L32" s="36"/>
    </row>
    <row r="33" spans="2:12" s="1" customFormat="1" ht="14.45" customHeight="1">
      <c r="B33" s="36"/>
      <c r="D33" s="100" t="s">
        <v>39</v>
      </c>
      <c r="E33" s="100" t="s">
        <v>40</v>
      </c>
      <c r="F33" s="111">
        <f>ROUND((SUM(BE83:BE106)),  2)</f>
        <v>0</v>
      </c>
      <c r="I33" s="112">
        <v>0.21</v>
      </c>
      <c r="J33" s="111">
        <f>ROUND(((SUM(BE83:BE106))*I33),  2)</f>
        <v>0</v>
      </c>
      <c r="L33" s="36"/>
    </row>
    <row r="34" spans="2:12" s="1" customFormat="1" ht="14.45" customHeight="1">
      <c r="B34" s="36"/>
      <c r="E34" s="100" t="s">
        <v>41</v>
      </c>
      <c r="F34" s="111">
        <f>ROUND((SUM(BF83:BF106)),  2)</f>
        <v>0</v>
      </c>
      <c r="I34" s="112">
        <v>0.15</v>
      </c>
      <c r="J34" s="111">
        <f>ROUND(((SUM(BF83:BF106))*I34),  2)</f>
        <v>0</v>
      </c>
      <c r="L34" s="36"/>
    </row>
    <row r="35" spans="2:12" s="1" customFormat="1" ht="14.45" hidden="1" customHeight="1">
      <c r="B35" s="36"/>
      <c r="E35" s="100" t="s">
        <v>42</v>
      </c>
      <c r="F35" s="111">
        <f>ROUND((SUM(BG83:BG106)),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43</v>
      </c>
      <c r="F36" s="111">
        <f>ROUND((SUM(BH83:BH106)),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44</v>
      </c>
      <c r="F37" s="111">
        <f>ROUND((SUM(BI83:BI106)),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45</v>
      </c>
      <c r="E39" s="115"/>
      <c r="F39" s="115"/>
      <c r="G39" s="116" t="s">
        <v>46</v>
      </c>
      <c r="H39" s="117" t="s">
        <v>47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136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79" t="str">
        <f>E7</f>
        <v>Bratřejovka, km 3,190-6,271, oprava stupňů a opevnění toku</v>
      </c>
      <c r="F48" s="280"/>
      <c r="G48" s="280"/>
      <c r="H48" s="280"/>
      <c r="I48" s="101"/>
      <c r="J48" s="33"/>
      <c r="K48" s="33"/>
      <c r="L48" s="36"/>
    </row>
    <row r="49" spans="2:47" s="1" customFormat="1" ht="12" customHeight="1">
      <c r="B49" s="32"/>
      <c r="C49" s="27" t="s">
        <v>134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62" t="str">
        <f>E9</f>
        <v>07 - Úsek B</v>
      </c>
      <c r="F50" s="261"/>
      <c r="G50" s="261"/>
      <c r="H50" s="26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7. 12. 2018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Povodí Moravy, s.p.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32</v>
      </c>
      <c r="J55" s="30" t="str">
        <f>E24</f>
        <v>Agroprojekt PSO, s.r.o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137</v>
      </c>
      <c r="D57" s="128"/>
      <c r="E57" s="128"/>
      <c r="F57" s="128"/>
      <c r="G57" s="128"/>
      <c r="H57" s="128"/>
      <c r="I57" s="129"/>
      <c r="J57" s="130" t="s">
        <v>138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139</v>
      </c>
      <c r="D59" s="33"/>
      <c r="E59" s="33"/>
      <c r="F59" s="33"/>
      <c r="G59" s="33"/>
      <c r="H59" s="33"/>
      <c r="I59" s="101"/>
      <c r="J59" s="71">
        <f>J83</f>
        <v>0</v>
      </c>
      <c r="K59" s="33"/>
      <c r="L59" s="36"/>
      <c r="AU59" s="15" t="s">
        <v>140</v>
      </c>
    </row>
    <row r="60" spans="2:47" s="7" customFormat="1" ht="24.95" customHeight="1">
      <c r="B60" s="132"/>
      <c r="C60" s="133"/>
      <c r="D60" s="134" t="s">
        <v>141</v>
      </c>
      <c r="E60" s="135"/>
      <c r="F60" s="135"/>
      <c r="G60" s="135"/>
      <c r="H60" s="135"/>
      <c r="I60" s="136"/>
      <c r="J60" s="137">
        <f>J84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142</v>
      </c>
      <c r="E61" s="142"/>
      <c r="F61" s="142"/>
      <c r="G61" s="142"/>
      <c r="H61" s="142"/>
      <c r="I61" s="143"/>
      <c r="J61" s="144">
        <f>J85</f>
        <v>0</v>
      </c>
      <c r="K61" s="140"/>
      <c r="L61" s="145"/>
    </row>
    <row r="62" spans="2:47" s="8" customFormat="1" ht="14.85" customHeight="1">
      <c r="B62" s="139"/>
      <c r="C62" s="140"/>
      <c r="D62" s="141" t="s">
        <v>144</v>
      </c>
      <c r="E62" s="142"/>
      <c r="F62" s="142"/>
      <c r="G62" s="142"/>
      <c r="H62" s="142"/>
      <c r="I62" s="143"/>
      <c r="J62" s="144">
        <f>J86</f>
        <v>0</v>
      </c>
      <c r="K62" s="140"/>
      <c r="L62" s="145"/>
    </row>
    <row r="63" spans="2:47" s="8" customFormat="1" ht="19.899999999999999" customHeight="1">
      <c r="B63" s="139"/>
      <c r="C63" s="140"/>
      <c r="D63" s="141" t="s">
        <v>146</v>
      </c>
      <c r="E63" s="142"/>
      <c r="F63" s="142"/>
      <c r="G63" s="142"/>
      <c r="H63" s="142"/>
      <c r="I63" s="143"/>
      <c r="J63" s="144">
        <f>J96</f>
        <v>0</v>
      </c>
      <c r="K63" s="140"/>
      <c r="L63" s="145"/>
    </row>
    <row r="64" spans="2:47" s="1" customFormat="1" ht="21.75" customHeight="1">
      <c r="B64" s="32"/>
      <c r="C64" s="33"/>
      <c r="D64" s="33"/>
      <c r="E64" s="33"/>
      <c r="F64" s="33"/>
      <c r="G64" s="33"/>
      <c r="H64" s="33"/>
      <c r="I64" s="101"/>
      <c r="J64" s="33"/>
      <c r="K64" s="33"/>
      <c r="L64" s="36"/>
    </row>
    <row r="65" spans="2:12" s="1" customFormat="1" ht="6.95" customHeight="1">
      <c r="B65" s="44"/>
      <c r="C65" s="45"/>
      <c r="D65" s="45"/>
      <c r="E65" s="45"/>
      <c r="F65" s="45"/>
      <c r="G65" s="45"/>
      <c r="H65" s="45"/>
      <c r="I65" s="123"/>
      <c r="J65" s="45"/>
      <c r="K65" s="45"/>
      <c r="L65" s="36"/>
    </row>
    <row r="69" spans="2:12" s="1" customFormat="1" ht="6.95" customHeight="1">
      <c r="B69" s="46"/>
      <c r="C69" s="47"/>
      <c r="D69" s="47"/>
      <c r="E69" s="47"/>
      <c r="F69" s="47"/>
      <c r="G69" s="47"/>
      <c r="H69" s="47"/>
      <c r="I69" s="126"/>
      <c r="J69" s="47"/>
      <c r="K69" s="47"/>
      <c r="L69" s="36"/>
    </row>
    <row r="70" spans="2:12" s="1" customFormat="1" ht="24.95" customHeight="1">
      <c r="B70" s="32"/>
      <c r="C70" s="21" t="s">
        <v>147</v>
      </c>
      <c r="D70" s="33"/>
      <c r="E70" s="33"/>
      <c r="F70" s="33"/>
      <c r="G70" s="33"/>
      <c r="H70" s="33"/>
      <c r="I70" s="101"/>
      <c r="J70" s="33"/>
      <c r="K70" s="33"/>
      <c r="L70" s="36"/>
    </row>
    <row r="71" spans="2:12" s="1" customFormat="1" ht="6.95" customHeight="1">
      <c r="B71" s="32"/>
      <c r="C71" s="33"/>
      <c r="D71" s="33"/>
      <c r="E71" s="33"/>
      <c r="F71" s="33"/>
      <c r="G71" s="33"/>
      <c r="H71" s="33"/>
      <c r="I71" s="101"/>
      <c r="J71" s="33"/>
      <c r="K71" s="33"/>
      <c r="L71" s="36"/>
    </row>
    <row r="72" spans="2:12" s="1" customFormat="1" ht="12" customHeight="1">
      <c r="B72" s="32"/>
      <c r="C72" s="27" t="s">
        <v>16</v>
      </c>
      <c r="D72" s="33"/>
      <c r="E72" s="33"/>
      <c r="F72" s="33"/>
      <c r="G72" s="33"/>
      <c r="H72" s="33"/>
      <c r="I72" s="101"/>
      <c r="J72" s="33"/>
      <c r="K72" s="33"/>
      <c r="L72" s="36"/>
    </row>
    <row r="73" spans="2:12" s="1" customFormat="1" ht="16.5" customHeight="1">
      <c r="B73" s="32"/>
      <c r="C73" s="33"/>
      <c r="D73" s="33"/>
      <c r="E73" s="279" t="str">
        <f>E7</f>
        <v>Bratřejovka, km 3,190-6,271, oprava stupňů a opevnění toku</v>
      </c>
      <c r="F73" s="280"/>
      <c r="G73" s="280"/>
      <c r="H73" s="280"/>
      <c r="I73" s="101"/>
      <c r="J73" s="33"/>
      <c r="K73" s="33"/>
      <c r="L73" s="36"/>
    </row>
    <row r="74" spans="2:12" s="1" customFormat="1" ht="12" customHeight="1">
      <c r="B74" s="32"/>
      <c r="C74" s="27" t="s">
        <v>134</v>
      </c>
      <c r="D74" s="33"/>
      <c r="E74" s="33"/>
      <c r="F74" s="33"/>
      <c r="G74" s="33"/>
      <c r="H74" s="33"/>
      <c r="I74" s="101"/>
      <c r="J74" s="33"/>
      <c r="K74" s="33"/>
      <c r="L74" s="36"/>
    </row>
    <row r="75" spans="2:12" s="1" customFormat="1" ht="16.5" customHeight="1">
      <c r="B75" s="32"/>
      <c r="C75" s="33"/>
      <c r="D75" s="33"/>
      <c r="E75" s="262" t="str">
        <f>E9</f>
        <v>07 - Úsek B</v>
      </c>
      <c r="F75" s="261"/>
      <c r="G75" s="261"/>
      <c r="H75" s="261"/>
      <c r="I75" s="101"/>
      <c r="J75" s="33"/>
      <c r="K75" s="33"/>
      <c r="L75" s="36"/>
    </row>
    <row r="76" spans="2:12" s="1" customFormat="1" ht="6.95" customHeight="1">
      <c r="B76" s="32"/>
      <c r="C76" s="33"/>
      <c r="D76" s="33"/>
      <c r="E76" s="33"/>
      <c r="F76" s="33"/>
      <c r="G76" s="33"/>
      <c r="H76" s="33"/>
      <c r="I76" s="101"/>
      <c r="J76" s="33"/>
      <c r="K76" s="33"/>
      <c r="L76" s="36"/>
    </row>
    <row r="77" spans="2:12" s="1" customFormat="1" ht="12" customHeight="1">
      <c r="B77" s="32"/>
      <c r="C77" s="27" t="s">
        <v>20</v>
      </c>
      <c r="D77" s="33"/>
      <c r="E77" s="33"/>
      <c r="F77" s="25" t="str">
        <f>F12</f>
        <v xml:space="preserve"> </v>
      </c>
      <c r="G77" s="33"/>
      <c r="H77" s="33"/>
      <c r="I77" s="102" t="s">
        <v>22</v>
      </c>
      <c r="J77" s="53" t="str">
        <f>IF(J12="","",J12)</f>
        <v>7. 12. 2018</v>
      </c>
      <c r="K77" s="33"/>
      <c r="L77" s="36"/>
    </row>
    <row r="78" spans="2:12" s="1" customFormat="1" ht="6.95" customHeight="1">
      <c r="B78" s="32"/>
      <c r="C78" s="33"/>
      <c r="D78" s="33"/>
      <c r="E78" s="33"/>
      <c r="F78" s="33"/>
      <c r="G78" s="33"/>
      <c r="H78" s="33"/>
      <c r="I78" s="101"/>
      <c r="J78" s="33"/>
      <c r="K78" s="33"/>
      <c r="L78" s="36"/>
    </row>
    <row r="79" spans="2:12" s="1" customFormat="1" ht="13.7" customHeight="1">
      <c r="B79" s="32"/>
      <c r="C79" s="27" t="s">
        <v>24</v>
      </c>
      <c r="D79" s="33"/>
      <c r="E79" s="33"/>
      <c r="F79" s="25" t="str">
        <f>E15</f>
        <v>Povodí Moravy, s.p.</v>
      </c>
      <c r="G79" s="33"/>
      <c r="H79" s="33"/>
      <c r="I79" s="102" t="s">
        <v>30</v>
      </c>
      <c r="J79" s="30" t="str">
        <f>E21</f>
        <v xml:space="preserve"> </v>
      </c>
      <c r="K79" s="33"/>
      <c r="L79" s="36"/>
    </row>
    <row r="80" spans="2:12" s="1" customFormat="1" ht="13.7" customHeight="1">
      <c r="B80" s="32"/>
      <c r="C80" s="27" t="s">
        <v>28</v>
      </c>
      <c r="D80" s="33"/>
      <c r="E80" s="33"/>
      <c r="F80" s="25" t="str">
        <f>IF(E18="","",E18)</f>
        <v>Vyplň údaj</v>
      </c>
      <c r="G80" s="33"/>
      <c r="H80" s="33"/>
      <c r="I80" s="102" t="s">
        <v>32</v>
      </c>
      <c r="J80" s="30" t="str">
        <f>E24</f>
        <v>Agroprojekt PSO, s.r.o</v>
      </c>
      <c r="K80" s="33"/>
      <c r="L80" s="36"/>
    </row>
    <row r="81" spans="2:65" s="1" customFormat="1" ht="10.35" customHeight="1">
      <c r="B81" s="32"/>
      <c r="C81" s="33"/>
      <c r="D81" s="33"/>
      <c r="E81" s="33"/>
      <c r="F81" s="33"/>
      <c r="G81" s="33"/>
      <c r="H81" s="33"/>
      <c r="I81" s="101"/>
      <c r="J81" s="33"/>
      <c r="K81" s="33"/>
      <c r="L81" s="36"/>
    </row>
    <row r="82" spans="2:65" s="9" customFormat="1" ht="29.25" customHeight="1">
      <c r="B82" s="146"/>
      <c r="C82" s="147" t="s">
        <v>148</v>
      </c>
      <c r="D82" s="148" t="s">
        <v>54</v>
      </c>
      <c r="E82" s="148" t="s">
        <v>50</v>
      </c>
      <c r="F82" s="148" t="s">
        <v>51</v>
      </c>
      <c r="G82" s="148" t="s">
        <v>149</v>
      </c>
      <c r="H82" s="148" t="s">
        <v>150</v>
      </c>
      <c r="I82" s="149" t="s">
        <v>151</v>
      </c>
      <c r="J82" s="150" t="s">
        <v>138</v>
      </c>
      <c r="K82" s="151" t="s">
        <v>152</v>
      </c>
      <c r="L82" s="152"/>
      <c r="M82" s="62" t="s">
        <v>1</v>
      </c>
      <c r="N82" s="63" t="s">
        <v>39</v>
      </c>
      <c r="O82" s="63" t="s">
        <v>153</v>
      </c>
      <c r="P82" s="63" t="s">
        <v>154</v>
      </c>
      <c r="Q82" s="63" t="s">
        <v>155</v>
      </c>
      <c r="R82" s="63" t="s">
        <v>156</v>
      </c>
      <c r="S82" s="63" t="s">
        <v>157</v>
      </c>
      <c r="T82" s="64" t="s">
        <v>158</v>
      </c>
    </row>
    <row r="83" spans="2:65" s="1" customFormat="1" ht="22.9" customHeight="1">
      <c r="B83" s="32"/>
      <c r="C83" s="69" t="s">
        <v>159</v>
      </c>
      <c r="D83" s="33"/>
      <c r="E83" s="33"/>
      <c r="F83" s="33"/>
      <c r="G83" s="33"/>
      <c r="H83" s="33"/>
      <c r="I83" s="101"/>
      <c r="J83" s="153">
        <f>BK83</f>
        <v>0</v>
      </c>
      <c r="K83" s="33"/>
      <c r="L83" s="36"/>
      <c r="M83" s="65"/>
      <c r="N83" s="66"/>
      <c r="O83" s="66"/>
      <c r="P83" s="154">
        <f>P84</f>
        <v>0</v>
      </c>
      <c r="Q83" s="66"/>
      <c r="R83" s="154">
        <f>R84</f>
        <v>237.05214399999997</v>
      </c>
      <c r="S83" s="66"/>
      <c r="T83" s="155">
        <f>T84</f>
        <v>0</v>
      </c>
      <c r="AT83" s="15" t="s">
        <v>68</v>
      </c>
      <c r="AU83" s="15" t="s">
        <v>140</v>
      </c>
      <c r="BK83" s="156">
        <f>BK84</f>
        <v>0</v>
      </c>
    </row>
    <row r="84" spans="2:65" s="10" customFormat="1" ht="25.9" customHeight="1">
      <c r="B84" s="157"/>
      <c r="C84" s="158"/>
      <c r="D84" s="159" t="s">
        <v>68</v>
      </c>
      <c r="E84" s="160" t="s">
        <v>160</v>
      </c>
      <c r="F84" s="160" t="s">
        <v>161</v>
      </c>
      <c r="G84" s="158"/>
      <c r="H84" s="158"/>
      <c r="I84" s="161"/>
      <c r="J84" s="162">
        <f>BK84</f>
        <v>0</v>
      </c>
      <c r="K84" s="158"/>
      <c r="L84" s="163"/>
      <c r="M84" s="164"/>
      <c r="N84" s="165"/>
      <c r="O84" s="165"/>
      <c r="P84" s="166">
        <f>P85+P96</f>
        <v>0</v>
      </c>
      <c r="Q84" s="165"/>
      <c r="R84" s="166">
        <f>R85+R96</f>
        <v>237.05214399999997</v>
      </c>
      <c r="S84" s="165"/>
      <c r="T84" s="167">
        <f>T85+T96</f>
        <v>0</v>
      </c>
      <c r="AR84" s="168" t="s">
        <v>77</v>
      </c>
      <c r="AT84" s="169" t="s">
        <v>68</v>
      </c>
      <c r="AU84" s="169" t="s">
        <v>69</v>
      </c>
      <c r="AY84" s="168" t="s">
        <v>162</v>
      </c>
      <c r="BK84" s="170">
        <f>BK85+BK96</f>
        <v>0</v>
      </c>
    </row>
    <row r="85" spans="2:65" s="10" customFormat="1" ht="22.9" customHeight="1">
      <c r="B85" s="157"/>
      <c r="C85" s="158"/>
      <c r="D85" s="159" t="s">
        <v>68</v>
      </c>
      <c r="E85" s="171" t="s">
        <v>77</v>
      </c>
      <c r="F85" s="171" t="s">
        <v>163</v>
      </c>
      <c r="G85" s="158"/>
      <c r="H85" s="158"/>
      <c r="I85" s="161"/>
      <c r="J85" s="172">
        <f>BK85</f>
        <v>0</v>
      </c>
      <c r="K85" s="158"/>
      <c r="L85" s="163"/>
      <c r="M85" s="164"/>
      <c r="N85" s="165"/>
      <c r="O85" s="165"/>
      <c r="P85" s="166">
        <f>P86</f>
        <v>0</v>
      </c>
      <c r="Q85" s="165"/>
      <c r="R85" s="166">
        <f>R86</f>
        <v>12.734704000000001</v>
      </c>
      <c r="S85" s="165"/>
      <c r="T85" s="167">
        <f>T86</f>
        <v>0</v>
      </c>
      <c r="AR85" s="168" t="s">
        <v>77</v>
      </c>
      <c r="AT85" s="169" t="s">
        <v>68</v>
      </c>
      <c r="AU85" s="169" t="s">
        <v>77</v>
      </c>
      <c r="AY85" s="168" t="s">
        <v>162</v>
      </c>
      <c r="BK85" s="170">
        <f>BK86</f>
        <v>0</v>
      </c>
    </row>
    <row r="86" spans="2:65" s="10" customFormat="1" ht="20.85" customHeight="1">
      <c r="B86" s="157"/>
      <c r="C86" s="158"/>
      <c r="D86" s="159" t="s">
        <v>68</v>
      </c>
      <c r="E86" s="171" t="s">
        <v>177</v>
      </c>
      <c r="F86" s="171" t="s">
        <v>253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SUM(P87:P95)</f>
        <v>0</v>
      </c>
      <c r="Q86" s="165"/>
      <c r="R86" s="166">
        <f>SUM(R87:R95)</f>
        <v>12.734704000000001</v>
      </c>
      <c r="S86" s="165"/>
      <c r="T86" s="167">
        <f>SUM(T87:T95)</f>
        <v>0</v>
      </c>
      <c r="AR86" s="168" t="s">
        <v>77</v>
      </c>
      <c r="AT86" s="169" t="s">
        <v>68</v>
      </c>
      <c r="AU86" s="169" t="s">
        <v>79</v>
      </c>
      <c r="AY86" s="168" t="s">
        <v>162</v>
      </c>
      <c r="BK86" s="170">
        <f>SUM(BK87:BK95)</f>
        <v>0</v>
      </c>
    </row>
    <row r="87" spans="2:65" s="1" customFormat="1" ht="16.5" customHeight="1">
      <c r="B87" s="32"/>
      <c r="C87" s="173" t="s">
        <v>77</v>
      </c>
      <c r="D87" s="173" t="s">
        <v>164</v>
      </c>
      <c r="E87" s="174" t="s">
        <v>259</v>
      </c>
      <c r="F87" s="175" t="s">
        <v>260</v>
      </c>
      <c r="G87" s="176" t="s">
        <v>167</v>
      </c>
      <c r="H87" s="177">
        <v>4</v>
      </c>
      <c r="I87" s="178"/>
      <c r="J87" s="179">
        <f>ROUND(I87*H87,2)</f>
        <v>0</v>
      </c>
      <c r="K87" s="175" t="s">
        <v>168</v>
      </c>
      <c r="L87" s="36"/>
      <c r="M87" s="180" t="s">
        <v>1</v>
      </c>
      <c r="N87" s="181" t="s">
        <v>40</v>
      </c>
      <c r="O87" s="58"/>
      <c r="P87" s="182">
        <f>O87*H87</f>
        <v>0</v>
      </c>
      <c r="Q87" s="182">
        <v>1.1152599999999999</v>
      </c>
      <c r="R87" s="182">
        <f>Q87*H87</f>
        <v>4.4610399999999997</v>
      </c>
      <c r="S87" s="182">
        <v>0</v>
      </c>
      <c r="T87" s="183">
        <f>S87*H87</f>
        <v>0</v>
      </c>
      <c r="AR87" s="15" t="s">
        <v>169</v>
      </c>
      <c r="AT87" s="15" t="s">
        <v>164</v>
      </c>
      <c r="AU87" s="15" t="s">
        <v>177</v>
      </c>
      <c r="AY87" s="15" t="s">
        <v>162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5" t="s">
        <v>77</v>
      </c>
      <c r="BK87" s="184">
        <f>ROUND(I87*H87,2)</f>
        <v>0</v>
      </c>
      <c r="BL87" s="15" t="s">
        <v>169</v>
      </c>
      <c r="BM87" s="15" t="s">
        <v>595</v>
      </c>
    </row>
    <row r="88" spans="2:65" s="1" customFormat="1" ht="19.5">
      <c r="B88" s="32"/>
      <c r="C88" s="33"/>
      <c r="D88" s="185" t="s">
        <v>171</v>
      </c>
      <c r="E88" s="33"/>
      <c r="F88" s="186" t="s">
        <v>262</v>
      </c>
      <c r="G88" s="33"/>
      <c r="H88" s="33"/>
      <c r="I88" s="101"/>
      <c r="J88" s="33"/>
      <c r="K88" s="33"/>
      <c r="L88" s="36"/>
      <c r="M88" s="187"/>
      <c r="N88" s="58"/>
      <c r="O88" s="58"/>
      <c r="P88" s="58"/>
      <c r="Q88" s="58"/>
      <c r="R88" s="58"/>
      <c r="S88" s="58"/>
      <c r="T88" s="59"/>
      <c r="AT88" s="15" t="s">
        <v>171</v>
      </c>
      <c r="AU88" s="15" t="s">
        <v>177</v>
      </c>
    </row>
    <row r="89" spans="2:65" s="11" customFormat="1">
      <c r="B89" s="188"/>
      <c r="C89" s="189"/>
      <c r="D89" s="185" t="s">
        <v>241</v>
      </c>
      <c r="E89" s="190" t="s">
        <v>1</v>
      </c>
      <c r="F89" s="191" t="s">
        <v>596</v>
      </c>
      <c r="G89" s="189"/>
      <c r="H89" s="192">
        <v>4</v>
      </c>
      <c r="I89" s="193"/>
      <c r="J89" s="189"/>
      <c r="K89" s="189"/>
      <c r="L89" s="194"/>
      <c r="M89" s="195"/>
      <c r="N89" s="196"/>
      <c r="O89" s="196"/>
      <c r="P89" s="196"/>
      <c r="Q89" s="196"/>
      <c r="R89" s="196"/>
      <c r="S89" s="196"/>
      <c r="T89" s="197"/>
      <c r="AT89" s="198" t="s">
        <v>241</v>
      </c>
      <c r="AU89" s="198" t="s">
        <v>177</v>
      </c>
      <c r="AV89" s="11" t="s">
        <v>79</v>
      </c>
      <c r="AW89" s="11" t="s">
        <v>31</v>
      </c>
      <c r="AX89" s="11" t="s">
        <v>77</v>
      </c>
      <c r="AY89" s="198" t="s">
        <v>162</v>
      </c>
    </row>
    <row r="90" spans="2:65" s="1" customFormat="1" ht="16.5" customHeight="1">
      <c r="B90" s="32"/>
      <c r="C90" s="173" t="s">
        <v>79</v>
      </c>
      <c r="D90" s="173" t="s">
        <v>164</v>
      </c>
      <c r="E90" s="174" t="s">
        <v>265</v>
      </c>
      <c r="F90" s="175" t="s">
        <v>266</v>
      </c>
      <c r="G90" s="176" t="s">
        <v>167</v>
      </c>
      <c r="H90" s="177">
        <v>207.36</v>
      </c>
      <c r="I90" s="178"/>
      <c r="J90" s="179">
        <f>ROUND(I90*H90,2)</f>
        <v>0</v>
      </c>
      <c r="K90" s="175" t="s">
        <v>267</v>
      </c>
      <c r="L90" s="36"/>
      <c r="M90" s="180" t="s">
        <v>1</v>
      </c>
      <c r="N90" s="181" t="s">
        <v>40</v>
      </c>
      <c r="O90" s="58"/>
      <c r="P90" s="182">
        <f>O90*H90</f>
        <v>0</v>
      </c>
      <c r="Q90" s="182">
        <v>3.9899999999999998E-2</v>
      </c>
      <c r="R90" s="182">
        <f>Q90*H90</f>
        <v>8.2736640000000001</v>
      </c>
      <c r="S90" s="182">
        <v>0</v>
      </c>
      <c r="T90" s="183">
        <f>S90*H90</f>
        <v>0</v>
      </c>
      <c r="AR90" s="15" t="s">
        <v>169</v>
      </c>
      <c r="AT90" s="15" t="s">
        <v>164</v>
      </c>
      <c r="AU90" s="15" t="s">
        <v>177</v>
      </c>
      <c r="AY90" s="15" t="s">
        <v>162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5" t="s">
        <v>77</v>
      </c>
      <c r="BK90" s="184">
        <f>ROUND(I90*H90,2)</f>
        <v>0</v>
      </c>
      <c r="BL90" s="15" t="s">
        <v>169</v>
      </c>
      <c r="BM90" s="15" t="s">
        <v>597</v>
      </c>
    </row>
    <row r="91" spans="2:65" s="1" customFormat="1" ht="19.5">
      <c r="B91" s="32"/>
      <c r="C91" s="33"/>
      <c r="D91" s="185" t="s">
        <v>171</v>
      </c>
      <c r="E91" s="33"/>
      <c r="F91" s="186" t="s">
        <v>269</v>
      </c>
      <c r="G91" s="33"/>
      <c r="H91" s="33"/>
      <c r="I91" s="101"/>
      <c r="J91" s="33"/>
      <c r="K91" s="33"/>
      <c r="L91" s="36"/>
      <c r="M91" s="187"/>
      <c r="N91" s="58"/>
      <c r="O91" s="58"/>
      <c r="P91" s="58"/>
      <c r="Q91" s="58"/>
      <c r="R91" s="58"/>
      <c r="S91" s="58"/>
      <c r="T91" s="59"/>
      <c r="AT91" s="15" t="s">
        <v>171</v>
      </c>
      <c r="AU91" s="15" t="s">
        <v>177</v>
      </c>
    </row>
    <row r="92" spans="2:65" s="11" customFormat="1">
      <c r="B92" s="188"/>
      <c r="C92" s="189"/>
      <c r="D92" s="185" t="s">
        <v>241</v>
      </c>
      <c r="E92" s="190" t="s">
        <v>1</v>
      </c>
      <c r="F92" s="191" t="s">
        <v>598</v>
      </c>
      <c r="G92" s="189"/>
      <c r="H92" s="192">
        <v>207.36</v>
      </c>
      <c r="I92" s="193"/>
      <c r="J92" s="189"/>
      <c r="K92" s="189"/>
      <c r="L92" s="194"/>
      <c r="M92" s="195"/>
      <c r="N92" s="196"/>
      <c r="O92" s="196"/>
      <c r="P92" s="196"/>
      <c r="Q92" s="196"/>
      <c r="R92" s="196"/>
      <c r="S92" s="196"/>
      <c r="T92" s="197"/>
      <c r="AT92" s="198" t="s">
        <v>241</v>
      </c>
      <c r="AU92" s="198" t="s">
        <v>177</v>
      </c>
      <c r="AV92" s="11" t="s">
        <v>79</v>
      </c>
      <c r="AW92" s="11" t="s">
        <v>31</v>
      </c>
      <c r="AX92" s="11" t="s">
        <v>77</v>
      </c>
      <c r="AY92" s="198" t="s">
        <v>162</v>
      </c>
    </row>
    <row r="93" spans="2:65" s="1" customFormat="1" ht="16.5" customHeight="1">
      <c r="B93" s="32"/>
      <c r="C93" s="173" t="s">
        <v>177</v>
      </c>
      <c r="D93" s="173" t="s">
        <v>164</v>
      </c>
      <c r="E93" s="174" t="s">
        <v>273</v>
      </c>
      <c r="F93" s="175" t="s">
        <v>274</v>
      </c>
      <c r="G93" s="176" t="s">
        <v>167</v>
      </c>
      <c r="H93" s="177">
        <v>345.6</v>
      </c>
      <c r="I93" s="178"/>
      <c r="J93" s="179">
        <f>ROUND(I93*H93,2)</f>
        <v>0</v>
      </c>
      <c r="K93" s="175" t="s">
        <v>168</v>
      </c>
      <c r="L93" s="36"/>
      <c r="M93" s="180" t="s">
        <v>1</v>
      </c>
      <c r="N93" s="181" t="s">
        <v>40</v>
      </c>
      <c r="O93" s="58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AR93" s="15" t="s">
        <v>169</v>
      </c>
      <c r="AT93" s="15" t="s">
        <v>164</v>
      </c>
      <c r="AU93" s="15" t="s">
        <v>177</v>
      </c>
      <c r="AY93" s="15" t="s">
        <v>162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5" t="s">
        <v>77</v>
      </c>
      <c r="BK93" s="184">
        <f>ROUND(I93*H93,2)</f>
        <v>0</v>
      </c>
      <c r="BL93" s="15" t="s">
        <v>169</v>
      </c>
      <c r="BM93" s="15" t="s">
        <v>599</v>
      </c>
    </row>
    <row r="94" spans="2:65" s="1" customFormat="1">
      <c r="B94" s="32"/>
      <c r="C94" s="33"/>
      <c r="D94" s="185" t="s">
        <v>171</v>
      </c>
      <c r="E94" s="33"/>
      <c r="F94" s="186" t="s">
        <v>276</v>
      </c>
      <c r="G94" s="33"/>
      <c r="H94" s="33"/>
      <c r="I94" s="101"/>
      <c r="J94" s="33"/>
      <c r="K94" s="33"/>
      <c r="L94" s="36"/>
      <c r="M94" s="187"/>
      <c r="N94" s="58"/>
      <c r="O94" s="58"/>
      <c r="P94" s="58"/>
      <c r="Q94" s="58"/>
      <c r="R94" s="58"/>
      <c r="S94" s="58"/>
      <c r="T94" s="59"/>
      <c r="AT94" s="15" t="s">
        <v>171</v>
      </c>
      <c r="AU94" s="15" t="s">
        <v>177</v>
      </c>
    </row>
    <row r="95" spans="2:65" s="11" customFormat="1">
      <c r="B95" s="188"/>
      <c r="C95" s="189"/>
      <c r="D95" s="185" t="s">
        <v>241</v>
      </c>
      <c r="E95" s="190" t="s">
        <v>1</v>
      </c>
      <c r="F95" s="191" t="s">
        <v>600</v>
      </c>
      <c r="G95" s="189"/>
      <c r="H95" s="192">
        <v>345.6</v>
      </c>
      <c r="I95" s="193"/>
      <c r="J95" s="189"/>
      <c r="K95" s="189"/>
      <c r="L95" s="194"/>
      <c r="M95" s="195"/>
      <c r="N95" s="196"/>
      <c r="O95" s="196"/>
      <c r="P95" s="196"/>
      <c r="Q95" s="196"/>
      <c r="R95" s="196"/>
      <c r="S95" s="196"/>
      <c r="T95" s="197"/>
      <c r="AT95" s="198" t="s">
        <v>241</v>
      </c>
      <c r="AU95" s="198" t="s">
        <v>177</v>
      </c>
      <c r="AV95" s="11" t="s">
        <v>79</v>
      </c>
      <c r="AW95" s="11" t="s">
        <v>31</v>
      </c>
      <c r="AX95" s="11" t="s">
        <v>77</v>
      </c>
      <c r="AY95" s="198" t="s">
        <v>162</v>
      </c>
    </row>
    <row r="96" spans="2:65" s="10" customFormat="1" ht="22.9" customHeight="1">
      <c r="B96" s="157"/>
      <c r="C96" s="158"/>
      <c r="D96" s="159" t="s">
        <v>68</v>
      </c>
      <c r="E96" s="171" t="s">
        <v>169</v>
      </c>
      <c r="F96" s="171" t="s">
        <v>320</v>
      </c>
      <c r="G96" s="158"/>
      <c r="H96" s="158"/>
      <c r="I96" s="161"/>
      <c r="J96" s="172">
        <f>BK96</f>
        <v>0</v>
      </c>
      <c r="K96" s="158"/>
      <c r="L96" s="163"/>
      <c r="M96" s="164"/>
      <c r="N96" s="165"/>
      <c r="O96" s="165"/>
      <c r="P96" s="166">
        <f>SUM(P97:P106)</f>
        <v>0</v>
      </c>
      <c r="Q96" s="165"/>
      <c r="R96" s="166">
        <f>SUM(R97:R106)</f>
        <v>224.31743999999998</v>
      </c>
      <c r="S96" s="165"/>
      <c r="T96" s="167">
        <f>SUM(T97:T106)</f>
        <v>0</v>
      </c>
      <c r="AR96" s="168" t="s">
        <v>77</v>
      </c>
      <c r="AT96" s="169" t="s">
        <v>68</v>
      </c>
      <c r="AU96" s="169" t="s">
        <v>77</v>
      </c>
      <c r="AY96" s="168" t="s">
        <v>162</v>
      </c>
      <c r="BK96" s="170">
        <f>SUM(BK97:BK106)</f>
        <v>0</v>
      </c>
    </row>
    <row r="97" spans="2:65" s="1" customFormat="1" ht="16.5" customHeight="1">
      <c r="B97" s="32"/>
      <c r="C97" s="173" t="s">
        <v>169</v>
      </c>
      <c r="D97" s="173" t="s">
        <v>164</v>
      </c>
      <c r="E97" s="174" t="s">
        <v>451</v>
      </c>
      <c r="F97" s="175" t="s">
        <v>452</v>
      </c>
      <c r="G97" s="176" t="s">
        <v>238</v>
      </c>
      <c r="H97" s="177">
        <v>76.8</v>
      </c>
      <c r="I97" s="178"/>
      <c r="J97" s="179">
        <f>ROUND(I97*H97,2)</f>
        <v>0</v>
      </c>
      <c r="K97" s="175" t="s">
        <v>168</v>
      </c>
      <c r="L97" s="36"/>
      <c r="M97" s="180" t="s">
        <v>1</v>
      </c>
      <c r="N97" s="181" t="s">
        <v>40</v>
      </c>
      <c r="O97" s="58"/>
      <c r="P97" s="182">
        <f>O97*H97</f>
        <v>0</v>
      </c>
      <c r="Q97" s="182">
        <v>1.9967999999999999</v>
      </c>
      <c r="R97" s="182">
        <f>Q97*H97</f>
        <v>153.35423999999998</v>
      </c>
      <c r="S97" s="182">
        <v>0</v>
      </c>
      <c r="T97" s="183">
        <f>S97*H97</f>
        <v>0</v>
      </c>
      <c r="AR97" s="15" t="s">
        <v>169</v>
      </c>
      <c r="AT97" s="15" t="s">
        <v>164</v>
      </c>
      <c r="AU97" s="15" t="s">
        <v>79</v>
      </c>
      <c r="AY97" s="15" t="s">
        <v>162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5" t="s">
        <v>77</v>
      </c>
      <c r="BK97" s="184">
        <f>ROUND(I97*H97,2)</f>
        <v>0</v>
      </c>
      <c r="BL97" s="15" t="s">
        <v>169</v>
      </c>
      <c r="BM97" s="15" t="s">
        <v>601</v>
      </c>
    </row>
    <row r="98" spans="2:65" s="1" customFormat="1">
      <c r="B98" s="32"/>
      <c r="C98" s="33"/>
      <c r="D98" s="185" t="s">
        <v>171</v>
      </c>
      <c r="E98" s="33"/>
      <c r="F98" s="186" t="s">
        <v>454</v>
      </c>
      <c r="G98" s="33"/>
      <c r="H98" s="33"/>
      <c r="I98" s="101"/>
      <c r="J98" s="33"/>
      <c r="K98" s="33"/>
      <c r="L98" s="36"/>
      <c r="M98" s="187"/>
      <c r="N98" s="58"/>
      <c r="O98" s="58"/>
      <c r="P98" s="58"/>
      <c r="Q98" s="58"/>
      <c r="R98" s="58"/>
      <c r="S98" s="58"/>
      <c r="T98" s="59"/>
      <c r="AT98" s="15" t="s">
        <v>171</v>
      </c>
      <c r="AU98" s="15" t="s">
        <v>79</v>
      </c>
    </row>
    <row r="99" spans="2:65" s="11" customFormat="1">
      <c r="B99" s="188"/>
      <c r="C99" s="189"/>
      <c r="D99" s="185" t="s">
        <v>241</v>
      </c>
      <c r="E99" s="190" t="s">
        <v>1</v>
      </c>
      <c r="F99" s="191" t="s">
        <v>602</v>
      </c>
      <c r="G99" s="189"/>
      <c r="H99" s="192">
        <v>51.2</v>
      </c>
      <c r="I99" s="193"/>
      <c r="J99" s="189"/>
      <c r="K99" s="189"/>
      <c r="L99" s="194"/>
      <c r="M99" s="195"/>
      <c r="N99" s="196"/>
      <c r="O99" s="196"/>
      <c r="P99" s="196"/>
      <c r="Q99" s="196"/>
      <c r="R99" s="196"/>
      <c r="S99" s="196"/>
      <c r="T99" s="197"/>
      <c r="AT99" s="198" t="s">
        <v>241</v>
      </c>
      <c r="AU99" s="198" t="s">
        <v>79</v>
      </c>
      <c r="AV99" s="11" t="s">
        <v>79</v>
      </c>
      <c r="AW99" s="11" t="s">
        <v>31</v>
      </c>
      <c r="AX99" s="11" t="s">
        <v>69</v>
      </c>
      <c r="AY99" s="198" t="s">
        <v>162</v>
      </c>
    </row>
    <row r="100" spans="2:65" s="11" customFormat="1">
      <c r="B100" s="188"/>
      <c r="C100" s="189"/>
      <c r="D100" s="185" t="s">
        <v>241</v>
      </c>
      <c r="E100" s="190" t="s">
        <v>1</v>
      </c>
      <c r="F100" s="191" t="s">
        <v>603</v>
      </c>
      <c r="G100" s="189"/>
      <c r="H100" s="192">
        <v>25.6</v>
      </c>
      <c r="I100" s="193"/>
      <c r="J100" s="189"/>
      <c r="K100" s="189"/>
      <c r="L100" s="194"/>
      <c r="M100" s="195"/>
      <c r="N100" s="196"/>
      <c r="O100" s="196"/>
      <c r="P100" s="196"/>
      <c r="Q100" s="196"/>
      <c r="R100" s="196"/>
      <c r="S100" s="196"/>
      <c r="T100" s="197"/>
      <c r="AT100" s="198" t="s">
        <v>241</v>
      </c>
      <c r="AU100" s="198" t="s">
        <v>79</v>
      </c>
      <c r="AV100" s="11" t="s">
        <v>79</v>
      </c>
      <c r="AW100" s="11" t="s">
        <v>31</v>
      </c>
      <c r="AX100" s="11" t="s">
        <v>69</v>
      </c>
      <c r="AY100" s="198" t="s">
        <v>162</v>
      </c>
    </row>
    <row r="101" spans="2:65" s="12" customFormat="1">
      <c r="B101" s="209"/>
      <c r="C101" s="210"/>
      <c r="D101" s="185" t="s">
        <v>241</v>
      </c>
      <c r="E101" s="211" t="s">
        <v>1</v>
      </c>
      <c r="F101" s="212" t="s">
        <v>272</v>
      </c>
      <c r="G101" s="210"/>
      <c r="H101" s="213">
        <v>76.8</v>
      </c>
      <c r="I101" s="214"/>
      <c r="J101" s="210"/>
      <c r="K101" s="210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241</v>
      </c>
      <c r="AU101" s="219" t="s">
        <v>79</v>
      </c>
      <c r="AV101" s="12" t="s">
        <v>169</v>
      </c>
      <c r="AW101" s="12" t="s">
        <v>31</v>
      </c>
      <c r="AX101" s="12" t="s">
        <v>77</v>
      </c>
      <c r="AY101" s="219" t="s">
        <v>162</v>
      </c>
    </row>
    <row r="102" spans="2:65" s="1" customFormat="1" ht="16.5" customHeight="1">
      <c r="B102" s="32"/>
      <c r="C102" s="173" t="s">
        <v>187</v>
      </c>
      <c r="D102" s="173" t="s">
        <v>164</v>
      </c>
      <c r="E102" s="174" t="s">
        <v>465</v>
      </c>
      <c r="F102" s="175" t="s">
        <v>466</v>
      </c>
      <c r="G102" s="176" t="s">
        <v>238</v>
      </c>
      <c r="H102" s="177">
        <v>38.4</v>
      </c>
      <c r="I102" s="178"/>
      <c r="J102" s="179">
        <f>ROUND(I102*H102,2)</f>
        <v>0</v>
      </c>
      <c r="K102" s="175" t="s">
        <v>168</v>
      </c>
      <c r="L102" s="36"/>
      <c r="M102" s="180" t="s">
        <v>1</v>
      </c>
      <c r="N102" s="181" t="s">
        <v>40</v>
      </c>
      <c r="O102" s="58"/>
      <c r="P102" s="182">
        <f>O102*H102</f>
        <v>0</v>
      </c>
      <c r="Q102" s="182">
        <v>1.8480000000000001</v>
      </c>
      <c r="R102" s="182">
        <f>Q102*H102</f>
        <v>70.963200000000001</v>
      </c>
      <c r="S102" s="182">
        <v>0</v>
      </c>
      <c r="T102" s="183">
        <f>S102*H102</f>
        <v>0</v>
      </c>
      <c r="AR102" s="15" t="s">
        <v>169</v>
      </c>
      <c r="AT102" s="15" t="s">
        <v>164</v>
      </c>
      <c r="AU102" s="15" t="s">
        <v>79</v>
      </c>
      <c r="AY102" s="15" t="s">
        <v>162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5" t="s">
        <v>77</v>
      </c>
      <c r="BK102" s="184">
        <f>ROUND(I102*H102,2)</f>
        <v>0</v>
      </c>
      <c r="BL102" s="15" t="s">
        <v>169</v>
      </c>
      <c r="BM102" s="15" t="s">
        <v>604</v>
      </c>
    </row>
    <row r="103" spans="2:65" s="1" customFormat="1">
      <c r="B103" s="32"/>
      <c r="C103" s="33"/>
      <c r="D103" s="185" t="s">
        <v>171</v>
      </c>
      <c r="E103" s="33"/>
      <c r="F103" s="186" t="s">
        <v>468</v>
      </c>
      <c r="G103" s="33"/>
      <c r="H103" s="33"/>
      <c r="I103" s="101"/>
      <c r="J103" s="33"/>
      <c r="K103" s="33"/>
      <c r="L103" s="36"/>
      <c r="M103" s="187"/>
      <c r="N103" s="58"/>
      <c r="O103" s="58"/>
      <c r="P103" s="58"/>
      <c r="Q103" s="58"/>
      <c r="R103" s="58"/>
      <c r="S103" s="58"/>
      <c r="T103" s="59"/>
      <c r="AT103" s="15" t="s">
        <v>171</v>
      </c>
      <c r="AU103" s="15" t="s">
        <v>79</v>
      </c>
    </row>
    <row r="104" spans="2:65" s="11" customFormat="1">
      <c r="B104" s="188"/>
      <c r="C104" s="189"/>
      <c r="D104" s="185" t="s">
        <v>241</v>
      </c>
      <c r="E104" s="190" t="s">
        <v>1</v>
      </c>
      <c r="F104" s="191" t="s">
        <v>605</v>
      </c>
      <c r="G104" s="189"/>
      <c r="H104" s="192">
        <v>38.4</v>
      </c>
      <c r="I104" s="193"/>
      <c r="J104" s="189"/>
      <c r="K104" s="189"/>
      <c r="L104" s="194"/>
      <c r="M104" s="195"/>
      <c r="N104" s="196"/>
      <c r="O104" s="196"/>
      <c r="P104" s="196"/>
      <c r="Q104" s="196"/>
      <c r="R104" s="196"/>
      <c r="S104" s="196"/>
      <c r="T104" s="197"/>
      <c r="AT104" s="198" t="s">
        <v>241</v>
      </c>
      <c r="AU104" s="198" t="s">
        <v>79</v>
      </c>
      <c r="AV104" s="11" t="s">
        <v>79</v>
      </c>
      <c r="AW104" s="11" t="s">
        <v>31</v>
      </c>
      <c r="AX104" s="11" t="s">
        <v>77</v>
      </c>
      <c r="AY104" s="198" t="s">
        <v>162</v>
      </c>
    </row>
    <row r="105" spans="2:65" s="1" customFormat="1" ht="16.5" customHeight="1">
      <c r="B105" s="32"/>
      <c r="C105" s="173" t="s">
        <v>192</v>
      </c>
      <c r="D105" s="173" t="s">
        <v>164</v>
      </c>
      <c r="E105" s="174" t="s">
        <v>334</v>
      </c>
      <c r="F105" s="175" t="s">
        <v>335</v>
      </c>
      <c r="G105" s="176" t="s">
        <v>303</v>
      </c>
      <c r="H105" s="177">
        <v>237.05199999999999</v>
      </c>
      <c r="I105" s="178"/>
      <c r="J105" s="179">
        <f>ROUND(I105*H105,2)</f>
        <v>0</v>
      </c>
      <c r="K105" s="175" t="s">
        <v>168</v>
      </c>
      <c r="L105" s="36"/>
      <c r="M105" s="180" t="s">
        <v>1</v>
      </c>
      <c r="N105" s="181" t="s">
        <v>40</v>
      </c>
      <c r="O105" s="58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AR105" s="15" t="s">
        <v>169</v>
      </c>
      <c r="AT105" s="15" t="s">
        <v>164</v>
      </c>
      <c r="AU105" s="15" t="s">
        <v>79</v>
      </c>
      <c r="AY105" s="15" t="s">
        <v>162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5" t="s">
        <v>77</v>
      </c>
      <c r="BK105" s="184">
        <f>ROUND(I105*H105,2)</f>
        <v>0</v>
      </c>
      <c r="BL105" s="15" t="s">
        <v>169</v>
      </c>
      <c r="BM105" s="15" t="s">
        <v>606</v>
      </c>
    </row>
    <row r="106" spans="2:65" s="1" customFormat="1">
      <c r="B106" s="32"/>
      <c r="C106" s="33"/>
      <c r="D106" s="185" t="s">
        <v>171</v>
      </c>
      <c r="E106" s="33"/>
      <c r="F106" s="186" t="s">
        <v>337</v>
      </c>
      <c r="G106" s="33"/>
      <c r="H106" s="33"/>
      <c r="I106" s="101"/>
      <c r="J106" s="33"/>
      <c r="K106" s="33"/>
      <c r="L106" s="36"/>
      <c r="M106" s="233"/>
      <c r="N106" s="234"/>
      <c r="O106" s="234"/>
      <c r="P106" s="234"/>
      <c r="Q106" s="234"/>
      <c r="R106" s="234"/>
      <c r="S106" s="234"/>
      <c r="T106" s="235"/>
      <c r="AT106" s="15" t="s">
        <v>171</v>
      </c>
      <c r="AU106" s="15" t="s">
        <v>79</v>
      </c>
    </row>
    <row r="107" spans="2:65" s="1" customFormat="1" ht="6.95" customHeight="1">
      <c r="B107" s="44"/>
      <c r="C107" s="45"/>
      <c r="D107" s="45"/>
      <c r="E107" s="45"/>
      <c r="F107" s="45"/>
      <c r="G107" s="45"/>
      <c r="H107" s="45"/>
      <c r="I107" s="123"/>
      <c r="J107" s="45"/>
      <c r="K107" s="45"/>
      <c r="L107" s="36"/>
    </row>
  </sheetData>
  <sheetProtection algorithmName="SHA-512" hashValue="WRfLFwrViUlpVUqTtSwk5h/YvdirNuYSLC7jAWm2iI9HBvQUWmhAUsAybnjVZJshqB+PRqVhvVCsOM4RKA4bkg==" saltValue="R5Wf479AkqRVHxROPByZUlKw7PxQhcgiTWXIIphUr+u/cde8oRc8Rbl8F4kQ6l9qhIvLL9ys7VzFkWmoOwX3xg==" spinCount="100000" sheet="1" objects="1" scenarios="1" formatColumns="0" formatRows="0" autoFilter="0"/>
  <autoFilter ref="C82:K106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8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5" t="s">
        <v>100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133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1" t="str">
        <f>'Rekapitulace stavby'!K6</f>
        <v>Bratřejovka, km 3,190-6,271, oprava stupňů a opevnění toku</v>
      </c>
      <c r="F7" s="282"/>
      <c r="G7" s="282"/>
      <c r="H7" s="282"/>
      <c r="L7" s="18"/>
    </row>
    <row r="8" spans="2:46" s="1" customFormat="1" ht="12" customHeight="1">
      <c r="B8" s="36"/>
      <c r="D8" s="100" t="s">
        <v>134</v>
      </c>
      <c r="I8" s="101"/>
      <c r="L8" s="36"/>
    </row>
    <row r="9" spans="2:46" s="1" customFormat="1" ht="36.950000000000003" customHeight="1">
      <c r="B9" s="36"/>
      <c r="E9" s="283" t="s">
        <v>607</v>
      </c>
      <c r="F9" s="284"/>
      <c r="G9" s="284"/>
      <c r="H9" s="284"/>
      <c r="I9" s="101"/>
      <c r="L9" s="36"/>
    </row>
    <row r="10" spans="2:46" s="1" customFormat="1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7. 12. 2018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5" t="str">
        <f>'Rekapitulace stavby'!E14</f>
        <v>Vyplň údaj</v>
      </c>
      <c r="F18" s="286"/>
      <c r="G18" s="286"/>
      <c r="H18" s="286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32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33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34</v>
      </c>
      <c r="I26" s="101"/>
      <c r="L26" s="36"/>
    </row>
    <row r="27" spans="2:12" s="6" customFormat="1" ht="16.5" customHeight="1">
      <c r="B27" s="104"/>
      <c r="E27" s="287" t="s">
        <v>1</v>
      </c>
      <c r="F27" s="287"/>
      <c r="G27" s="287"/>
      <c r="H27" s="287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35</v>
      </c>
      <c r="I30" s="101"/>
      <c r="J30" s="108">
        <f>ROUND(J84,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37</v>
      </c>
      <c r="I32" s="110" t="s">
        <v>36</v>
      </c>
      <c r="J32" s="109" t="s">
        <v>38</v>
      </c>
      <c r="L32" s="36"/>
    </row>
    <row r="33" spans="2:12" s="1" customFormat="1" ht="14.45" customHeight="1">
      <c r="B33" s="36"/>
      <c r="D33" s="100" t="s">
        <v>39</v>
      </c>
      <c r="E33" s="100" t="s">
        <v>40</v>
      </c>
      <c r="F33" s="111">
        <f>ROUND((SUM(BE84:BE157)),  2)</f>
        <v>0</v>
      </c>
      <c r="I33" s="112">
        <v>0.21</v>
      </c>
      <c r="J33" s="111">
        <f>ROUND(((SUM(BE84:BE157))*I33),  2)</f>
        <v>0</v>
      </c>
      <c r="L33" s="36"/>
    </row>
    <row r="34" spans="2:12" s="1" customFormat="1" ht="14.45" customHeight="1">
      <c r="B34" s="36"/>
      <c r="E34" s="100" t="s">
        <v>41</v>
      </c>
      <c r="F34" s="111">
        <f>ROUND((SUM(BF84:BF157)),  2)</f>
        <v>0</v>
      </c>
      <c r="I34" s="112">
        <v>0.15</v>
      </c>
      <c r="J34" s="111">
        <f>ROUND(((SUM(BF84:BF157))*I34),  2)</f>
        <v>0</v>
      </c>
      <c r="L34" s="36"/>
    </row>
    <row r="35" spans="2:12" s="1" customFormat="1" ht="14.45" hidden="1" customHeight="1">
      <c r="B35" s="36"/>
      <c r="E35" s="100" t="s">
        <v>42</v>
      </c>
      <c r="F35" s="111">
        <f>ROUND((SUM(BG84:BG157)),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43</v>
      </c>
      <c r="F36" s="111">
        <f>ROUND((SUM(BH84:BH157)),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44</v>
      </c>
      <c r="F37" s="111">
        <f>ROUND((SUM(BI84:BI157)),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45</v>
      </c>
      <c r="E39" s="115"/>
      <c r="F39" s="115"/>
      <c r="G39" s="116" t="s">
        <v>46</v>
      </c>
      <c r="H39" s="117" t="s">
        <v>47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136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79" t="str">
        <f>E7</f>
        <v>Bratřejovka, km 3,190-6,271, oprava stupňů a opevnění toku</v>
      </c>
      <c r="F48" s="280"/>
      <c r="G48" s="280"/>
      <c r="H48" s="280"/>
      <c r="I48" s="101"/>
      <c r="J48" s="33"/>
      <c r="K48" s="33"/>
      <c r="L48" s="36"/>
    </row>
    <row r="49" spans="2:47" s="1" customFormat="1" ht="12" customHeight="1">
      <c r="B49" s="32"/>
      <c r="C49" s="27" t="s">
        <v>134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62" t="str">
        <f>E9</f>
        <v>08 - Stupeň 6</v>
      </c>
      <c r="F50" s="261"/>
      <c r="G50" s="261"/>
      <c r="H50" s="26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7. 12. 2018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Povodí Moravy, s.p.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32</v>
      </c>
      <c r="J55" s="30" t="str">
        <f>E24</f>
        <v>Agroprojekt PSO, s.r.o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137</v>
      </c>
      <c r="D57" s="128"/>
      <c r="E57" s="128"/>
      <c r="F57" s="128"/>
      <c r="G57" s="128"/>
      <c r="H57" s="128"/>
      <c r="I57" s="129"/>
      <c r="J57" s="130" t="s">
        <v>138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139</v>
      </c>
      <c r="D59" s="33"/>
      <c r="E59" s="33"/>
      <c r="F59" s="33"/>
      <c r="G59" s="33"/>
      <c r="H59" s="33"/>
      <c r="I59" s="101"/>
      <c r="J59" s="71">
        <f>J84</f>
        <v>0</v>
      </c>
      <c r="K59" s="33"/>
      <c r="L59" s="36"/>
      <c r="AU59" s="15" t="s">
        <v>140</v>
      </c>
    </row>
    <row r="60" spans="2:47" s="7" customFormat="1" ht="24.95" customHeight="1">
      <c r="B60" s="132"/>
      <c r="C60" s="133"/>
      <c r="D60" s="134" t="s">
        <v>141</v>
      </c>
      <c r="E60" s="135"/>
      <c r="F60" s="135"/>
      <c r="G60" s="135"/>
      <c r="H60" s="135"/>
      <c r="I60" s="136"/>
      <c r="J60" s="137">
        <f>J85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142</v>
      </c>
      <c r="E61" s="142"/>
      <c r="F61" s="142"/>
      <c r="G61" s="142"/>
      <c r="H61" s="142"/>
      <c r="I61" s="143"/>
      <c r="J61" s="144">
        <f>J86</f>
        <v>0</v>
      </c>
      <c r="K61" s="140"/>
      <c r="L61" s="145"/>
    </row>
    <row r="62" spans="2:47" s="8" customFormat="1" ht="14.85" customHeight="1">
      <c r="B62" s="139"/>
      <c r="C62" s="140"/>
      <c r="D62" s="141" t="s">
        <v>143</v>
      </c>
      <c r="E62" s="142"/>
      <c r="F62" s="142"/>
      <c r="G62" s="142"/>
      <c r="H62" s="142"/>
      <c r="I62" s="143"/>
      <c r="J62" s="144">
        <f>J120</f>
        <v>0</v>
      </c>
      <c r="K62" s="140"/>
      <c r="L62" s="145"/>
    </row>
    <row r="63" spans="2:47" s="8" customFormat="1" ht="14.85" customHeight="1">
      <c r="B63" s="139"/>
      <c r="C63" s="140"/>
      <c r="D63" s="141" t="s">
        <v>144</v>
      </c>
      <c r="E63" s="142"/>
      <c r="F63" s="142"/>
      <c r="G63" s="142"/>
      <c r="H63" s="142"/>
      <c r="I63" s="143"/>
      <c r="J63" s="144">
        <f>J131</f>
        <v>0</v>
      </c>
      <c r="K63" s="140"/>
      <c r="L63" s="145"/>
    </row>
    <row r="64" spans="2:47" s="8" customFormat="1" ht="19.899999999999999" customHeight="1">
      <c r="B64" s="139"/>
      <c r="C64" s="140"/>
      <c r="D64" s="141" t="s">
        <v>146</v>
      </c>
      <c r="E64" s="142"/>
      <c r="F64" s="142"/>
      <c r="G64" s="142"/>
      <c r="H64" s="142"/>
      <c r="I64" s="143"/>
      <c r="J64" s="144">
        <f>J150</f>
        <v>0</v>
      </c>
      <c r="K64" s="140"/>
      <c r="L64" s="145"/>
    </row>
    <row r="65" spans="2:12" s="1" customFormat="1" ht="21.75" customHeight="1">
      <c r="B65" s="32"/>
      <c r="C65" s="33"/>
      <c r="D65" s="33"/>
      <c r="E65" s="33"/>
      <c r="F65" s="33"/>
      <c r="G65" s="33"/>
      <c r="H65" s="33"/>
      <c r="I65" s="101"/>
      <c r="J65" s="33"/>
      <c r="K65" s="33"/>
      <c r="L65" s="36"/>
    </row>
    <row r="66" spans="2:12" s="1" customFormat="1" ht="6.95" customHeight="1">
      <c r="B66" s="44"/>
      <c r="C66" s="45"/>
      <c r="D66" s="45"/>
      <c r="E66" s="45"/>
      <c r="F66" s="45"/>
      <c r="G66" s="45"/>
      <c r="H66" s="45"/>
      <c r="I66" s="123"/>
      <c r="J66" s="45"/>
      <c r="K66" s="45"/>
      <c r="L66" s="36"/>
    </row>
    <row r="70" spans="2:12" s="1" customFormat="1" ht="6.95" customHeight="1">
      <c r="B70" s="46"/>
      <c r="C70" s="47"/>
      <c r="D70" s="47"/>
      <c r="E70" s="47"/>
      <c r="F70" s="47"/>
      <c r="G70" s="47"/>
      <c r="H70" s="47"/>
      <c r="I70" s="126"/>
      <c r="J70" s="47"/>
      <c r="K70" s="47"/>
      <c r="L70" s="36"/>
    </row>
    <row r="71" spans="2:12" s="1" customFormat="1" ht="24.95" customHeight="1">
      <c r="B71" s="32"/>
      <c r="C71" s="21" t="s">
        <v>147</v>
      </c>
      <c r="D71" s="33"/>
      <c r="E71" s="33"/>
      <c r="F71" s="33"/>
      <c r="G71" s="33"/>
      <c r="H71" s="33"/>
      <c r="I71" s="101"/>
      <c r="J71" s="33"/>
      <c r="K71" s="33"/>
      <c r="L71" s="36"/>
    </row>
    <row r="72" spans="2:12" s="1" customFormat="1" ht="6.95" customHeight="1">
      <c r="B72" s="32"/>
      <c r="C72" s="33"/>
      <c r="D72" s="33"/>
      <c r="E72" s="33"/>
      <c r="F72" s="33"/>
      <c r="G72" s="33"/>
      <c r="H72" s="33"/>
      <c r="I72" s="101"/>
      <c r="J72" s="33"/>
      <c r="K72" s="33"/>
      <c r="L72" s="36"/>
    </row>
    <row r="73" spans="2:12" s="1" customFormat="1" ht="12" customHeight="1">
      <c r="B73" s="32"/>
      <c r="C73" s="27" t="s">
        <v>16</v>
      </c>
      <c r="D73" s="33"/>
      <c r="E73" s="33"/>
      <c r="F73" s="33"/>
      <c r="G73" s="33"/>
      <c r="H73" s="33"/>
      <c r="I73" s="101"/>
      <c r="J73" s="33"/>
      <c r="K73" s="33"/>
      <c r="L73" s="36"/>
    </row>
    <row r="74" spans="2:12" s="1" customFormat="1" ht="16.5" customHeight="1">
      <c r="B74" s="32"/>
      <c r="C74" s="33"/>
      <c r="D74" s="33"/>
      <c r="E74" s="279" t="str">
        <f>E7</f>
        <v>Bratřejovka, km 3,190-6,271, oprava stupňů a opevnění toku</v>
      </c>
      <c r="F74" s="280"/>
      <c r="G74" s="280"/>
      <c r="H74" s="280"/>
      <c r="I74" s="101"/>
      <c r="J74" s="33"/>
      <c r="K74" s="33"/>
      <c r="L74" s="36"/>
    </row>
    <row r="75" spans="2:12" s="1" customFormat="1" ht="12" customHeight="1">
      <c r="B75" s="32"/>
      <c r="C75" s="27" t="s">
        <v>134</v>
      </c>
      <c r="D75" s="33"/>
      <c r="E75" s="33"/>
      <c r="F75" s="33"/>
      <c r="G75" s="33"/>
      <c r="H75" s="33"/>
      <c r="I75" s="101"/>
      <c r="J75" s="33"/>
      <c r="K75" s="33"/>
      <c r="L75" s="36"/>
    </row>
    <row r="76" spans="2:12" s="1" customFormat="1" ht="16.5" customHeight="1">
      <c r="B76" s="32"/>
      <c r="C76" s="33"/>
      <c r="D76" s="33"/>
      <c r="E76" s="262" t="str">
        <f>E9</f>
        <v>08 - Stupeň 6</v>
      </c>
      <c r="F76" s="261"/>
      <c r="G76" s="261"/>
      <c r="H76" s="261"/>
      <c r="I76" s="101"/>
      <c r="J76" s="33"/>
      <c r="K76" s="33"/>
      <c r="L76" s="36"/>
    </row>
    <row r="77" spans="2:12" s="1" customFormat="1" ht="6.95" customHeight="1">
      <c r="B77" s="32"/>
      <c r="C77" s="33"/>
      <c r="D77" s="33"/>
      <c r="E77" s="33"/>
      <c r="F77" s="33"/>
      <c r="G77" s="33"/>
      <c r="H77" s="33"/>
      <c r="I77" s="101"/>
      <c r="J77" s="33"/>
      <c r="K77" s="33"/>
      <c r="L77" s="36"/>
    </row>
    <row r="78" spans="2:12" s="1" customFormat="1" ht="12" customHeight="1">
      <c r="B78" s="32"/>
      <c r="C78" s="27" t="s">
        <v>20</v>
      </c>
      <c r="D78" s="33"/>
      <c r="E78" s="33"/>
      <c r="F78" s="25" t="str">
        <f>F12</f>
        <v xml:space="preserve"> </v>
      </c>
      <c r="G78" s="33"/>
      <c r="H78" s="33"/>
      <c r="I78" s="102" t="s">
        <v>22</v>
      </c>
      <c r="J78" s="53" t="str">
        <f>IF(J12="","",J12)</f>
        <v>7. 12. 2018</v>
      </c>
      <c r="K78" s="33"/>
      <c r="L78" s="36"/>
    </row>
    <row r="79" spans="2:12" s="1" customFormat="1" ht="6.95" customHeight="1">
      <c r="B79" s="32"/>
      <c r="C79" s="33"/>
      <c r="D79" s="33"/>
      <c r="E79" s="33"/>
      <c r="F79" s="33"/>
      <c r="G79" s="33"/>
      <c r="H79" s="33"/>
      <c r="I79" s="101"/>
      <c r="J79" s="33"/>
      <c r="K79" s="33"/>
      <c r="L79" s="36"/>
    </row>
    <row r="80" spans="2:12" s="1" customFormat="1" ht="13.7" customHeight="1">
      <c r="B80" s="32"/>
      <c r="C80" s="27" t="s">
        <v>24</v>
      </c>
      <c r="D80" s="33"/>
      <c r="E80" s="33"/>
      <c r="F80" s="25" t="str">
        <f>E15</f>
        <v>Povodí Moravy, s.p.</v>
      </c>
      <c r="G80" s="33"/>
      <c r="H80" s="33"/>
      <c r="I80" s="102" t="s">
        <v>30</v>
      </c>
      <c r="J80" s="30" t="str">
        <f>E21</f>
        <v xml:space="preserve"> </v>
      </c>
      <c r="K80" s="33"/>
      <c r="L80" s="36"/>
    </row>
    <row r="81" spans="2:65" s="1" customFormat="1" ht="13.7" customHeight="1">
      <c r="B81" s="32"/>
      <c r="C81" s="27" t="s">
        <v>28</v>
      </c>
      <c r="D81" s="33"/>
      <c r="E81" s="33"/>
      <c r="F81" s="25" t="str">
        <f>IF(E18="","",E18)</f>
        <v>Vyplň údaj</v>
      </c>
      <c r="G81" s="33"/>
      <c r="H81" s="33"/>
      <c r="I81" s="102" t="s">
        <v>32</v>
      </c>
      <c r="J81" s="30" t="str">
        <f>E24</f>
        <v>Agroprojekt PSO, s.r.o</v>
      </c>
      <c r="K81" s="33"/>
      <c r="L81" s="36"/>
    </row>
    <row r="82" spans="2:65" s="1" customFormat="1" ht="10.35" customHeight="1">
      <c r="B82" s="32"/>
      <c r="C82" s="33"/>
      <c r="D82" s="33"/>
      <c r="E82" s="33"/>
      <c r="F82" s="33"/>
      <c r="G82" s="33"/>
      <c r="H82" s="33"/>
      <c r="I82" s="101"/>
      <c r="J82" s="33"/>
      <c r="K82" s="33"/>
      <c r="L82" s="36"/>
    </row>
    <row r="83" spans="2:65" s="9" customFormat="1" ht="29.25" customHeight="1">
      <c r="B83" s="146"/>
      <c r="C83" s="147" t="s">
        <v>148</v>
      </c>
      <c r="D83" s="148" t="s">
        <v>54</v>
      </c>
      <c r="E83" s="148" t="s">
        <v>50</v>
      </c>
      <c r="F83" s="148" t="s">
        <v>51</v>
      </c>
      <c r="G83" s="148" t="s">
        <v>149</v>
      </c>
      <c r="H83" s="148" t="s">
        <v>150</v>
      </c>
      <c r="I83" s="149" t="s">
        <v>151</v>
      </c>
      <c r="J83" s="150" t="s">
        <v>138</v>
      </c>
      <c r="K83" s="151" t="s">
        <v>152</v>
      </c>
      <c r="L83" s="152"/>
      <c r="M83" s="62" t="s">
        <v>1</v>
      </c>
      <c r="N83" s="63" t="s">
        <v>39</v>
      </c>
      <c r="O83" s="63" t="s">
        <v>153</v>
      </c>
      <c r="P83" s="63" t="s">
        <v>154</v>
      </c>
      <c r="Q83" s="63" t="s">
        <v>155</v>
      </c>
      <c r="R83" s="63" t="s">
        <v>156</v>
      </c>
      <c r="S83" s="63" t="s">
        <v>157</v>
      </c>
      <c r="T83" s="64" t="s">
        <v>158</v>
      </c>
    </row>
    <row r="84" spans="2:65" s="1" customFormat="1" ht="22.9" customHeight="1">
      <c r="B84" s="32"/>
      <c r="C84" s="69" t="s">
        <v>159</v>
      </c>
      <c r="D84" s="33"/>
      <c r="E84" s="33"/>
      <c r="F84" s="33"/>
      <c r="G84" s="33"/>
      <c r="H84" s="33"/>
      <c r="I84" s="101"/>
      <c r="J84" s="153">
        <f>BK84</f>
        <v>0</v>
      </c>
      <c r="K84" s="33"/>
      <c r="L84" s="36"/>
      <c r="M84" s="65"/>
      <c r="N84" s="66"/>
      <c r="O84" s="66"/>
      <c r="P84" s="154">
        <f>P85</f>
        <v>0</v>
      </c>
      <c r="Q84" s="66"/>
      <c r="R84" s="154">
        <f>R85</f>
        <v>18.869847</v>
      </c>
      <c r="S84" s="66"/>
      <c r="T84" s="155">
        <f>T85</f>
        <v>0</v>
      </c>
      <c r="AT84" s="15" t="s">
        <v>68</v>
      </c>
      <c r="AU84" s="15" t="s">
        <v>140</v>
      </c>
      <c r="BK84" s="156">
        <f>BK85</f>
        <v>0</v>
      </c>
    </row>
    <row r="85" spans="2:65" s="10" customFormat="1" ht="25.9" customHeight="1">
      <c r="B85" s="157"/>
      <c r="C85" s="158"/>
      <c r="D85" s="159" t="s">
        <v>68</v>
      </c>
      <c r="E85" s="160" t="s">
        <v>160</v>
      </c>
      <c r="F85" s="160" t="s">
        <v>161</v>
      </c>
      <c r="G85" s="158"/>
      <c r="H85" s="158"/>
      <c r="I85" s="161"/>
      <c r="J85" s="162">
        <f>BK85</f>
        <v>0</v>
      </c>
      <c r="K85" s="158"/>
      <c r="L85" s="163"/>
      <c r="M85" s="164"/>
      <c r="N85" s="165"/>
      <c r="O85" s="165"/>
      <c r="P85" s="166">
        <f>P86+P150</f>
        <v>0</v>
      </c>
      <c r="Q85" s="165"/>
      <c r="R85" s="166">
        <f>R86+R150</f>
        <v>18.869847</v>
      </c>
      <c r="S85" s="165"/>
      <c r="T85" s="167">
        <f>T86+T150</f>
        <v>0</v>
      </c>
      <c r="AR85" s="168" t="s">
        <v>77</v>
      </c>
      <c r="AT85" s="169" t="s">
        <v>68</v>
      </c>
      <c r="AU85" s="169" t="s">
        <v>69</v>
      </c>
      <c r="AY85" s="168" t="s">
        <v>162</v>
      </c>
      <c r="BK85" s="170">
        <f>BK86+BK150</f>
        <v>0</v>
      </c>
    </row>
    <row r="86" spans="2:65" s="10" customFormat="1" ht="22.9" customHeight="1">
      <c r="B86" s="157"/>
      <c r="C86" s="158"/>
      <c r="D86" s="159" t="s">
        <v>68</v>
      </c>
      <c r="E86" s="171" t="s">
        <v>77</v>
      </c>
      <c r="F86" s="171" t="s">
        <v>163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P87+SUM(P88:P120)+P131</f>
        <v>0</v>
      </c>
      <c r="Q86" s="165"/>
      <c r="R86" s="166">
        <f>R87+SUM(R88:R120)+R131</f>
        <v>8.4134519999999995</v>
      </c>
      <c r="S86" s="165"/>
      <c r="T86" s="167">
        <f>T87+SUM(T88:T120)+T131</f>
        <v>0</v>
      </c>
      <c r="AR86" s="168" t="s">
        <v>77</v>
      </c>
      <c r="AT86" s="169" t="s">
        <v>68</v>
      </c>
      <c r="AU86" s="169" t="s">
        <v>77</v>
      </c>
      <c r="AY86" s="168" t="s">
        <v>162</v>
      </c>
      <c r="BK86" s="170">
        <f>BK87+SUM(BK88:BK120)+BK131</f>
        <v>0</v>
      </c>
    </row>
    <row r="87" spans="2:65" s="1" customFormat="1" ht="16.5" customHeight="1">
      <c r="B87" s="32"/>
      <c r="C87" s="173" t="s">
        <v>77</v>
      </c>
      <c r="D87" s="173" t="s">
        <v>164</v>
      </c>
      <c r="E87" s="174" t="s">
        <v>165</v>
      </c>
      <c r="F87" s="175" t="s">
        <v>166</v>
      </c>
      <c r="G87" s="176" t="s">
        <v>167</v>
      </c>
      <c r="H87" s="177">
        <v>110</v>
      </c>
      <c r="I87" s="178"/>
      <c r="J87" s="179">
        <f>ROUND(I87*H87,2)</f>
        <v>0</v>
      </c>
      <c r="K87" s="175" t="s">
        <v>168</v>
      </c>
      <c r="L87" s="36"/>
      <c r="M87" s="180" t="s">
        <v>1</v>
      </c>
      <c r="N87" s="181" t="s">
        <v>40</v>
      </c>
      <c r="O87" s="58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15" t="s">
        <v>169</v>
      </c>
      <c r="AT87" s="15" t="s">
        <v>164</v>
      </c>
      <c r="AU87" s="15" t="s">
        <v>79</v>
      </c>
      <c r="AY87" s="15" t="s">
        <v>162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5" t="s">
        <v>77</v>
      </c>
      <c r="BK87" s="184">
        <f>ROUND(I87*H87,2)</f>
        <v>0</v>
      </c>
      <c r="BL87" s="15" t="s">
        <v>169</v>
      </c>
      <c r="BM87" s="15" t="s">
        <v>608</v>
      </c>
    </row>
    <row r="88" spans="2:65" s="1" customFormat="1">
      <c r="B88" s="32"/>
      <c r="C88" s="33"/>
      <c r="D88" s="185" t="s">
        <v>171</v>
      </c>
      <c r="E88" s="33"/>
      <c r="F88" s="186" t="s">
        <v>172</v>
      </c>
      <c r="G88" s="33"/>
      <c r="H88" s="33"/>
      <c r="I88" s="101"/>
      <c r="J88" s="33"/>
      <c r="K88" s="33"/>
      <c r="L88" s="36"/>
      <c r="M88" s="187"/>
      <c r="N88" s="58"/>
      <c r="O88" s="58"/>
      <c r="P88" s="58"/>
      <c r="Q88" s="58"/>
      <c r="R88" s="58"/>
      <c r="S88" s="58"/>
      <c r="T88" s="59"/>
      <c r="AT88" s="15" t="s">
        <v>171</v>
      </c>
      <c r="AU88" s="15" t="s">
        <v>79</v>
      </c>
    </row>
    <row r="89" spans="2:65" s="11" customFormat="1">
      <c r="B89" s="188"/>
      <c r="C89" s="189"/>
      <c r="D89" s="185" t="s">
        <v>241</v>
      </c>
      <c r="E89" s="190" t="s">
        <v>1</v>
      </c>
      <c r="F89" s="191" t="s">
        <v>609</v>
      </c>
      <c r="G89" s="189"/>
      <c r="H89" s="192">
        <v>110</v>
      </c>
      <c r="I89" s="193"/>
      <c r="J89" s="189"/>
      <c r="K89" s="189"/>
      <c r="L89" s="194"/>
      <c r="M89" s="195"/>
      <c r="N89" s="196"/>
      <c r="O89" s="196"/>
      <c r="P89" s="196"/>
      <c r="Q89" s="196"/>
      <c r="R89" s="196"/>
      <c r="S89" s="196"/>
      <c r="T89" s="197"/>
      <c r="AT89" s="198" t="s">
        <v>241</v>
      </c>
      <c r="AU89" s="198" t="s">
        <v>79</v>
      </c>
      <c r="AV89" s="11" t="s">
        <v>79</v>
      </c>
      <c r="AW89" s="11" t="s">
        <v>31</v>
      </c>
      <c r="AX89" s="11" t="s">
        <v>77</v>
      </c>
      <c r="AY89" s="198" t="s">
        <v>162</v>
      </c>
    </row>
    <row r="90" spans="2:65" s="1" customFormat="1" ht="16.5" customHeight="1">
      <c r="B90" s="32"/>
      <c r="C90" s="173" t="s">
        <v>79</v>
      </c>
      <c r="D90" s="173" t="s">
        <v>164</v>
      </c>
      <c r="E90" s="174" t="s">
        <v>173</v>
      </c>
      <c r="F90" s="175" t="s">
        <v>174</v>
      </c>
      <c r="G90" s="176" t="s">
        <v>167</v>
      </c>
      <c r="H90" s="177">
        <v>110</v>
      </c>
      <c r="I90" s="178"/>
      <c r="J90" s="179">
        <f>ROUND(I90*H90,2)</f>
        <v>0</v>
      </c>
      <c r="K90" s="175" t="s">
        <v>1</v>
      </c>
      <c r="L90" s="36"/>
      <c r="M90" s="180" t="s">
        <v>1</v>
      </c>
      <c r="N90" s="181" t="s">
        <v>40</v>
      </c>
      <c r="O90" s="58"/>
      <c r="P90" s="182">
        <f>O90*H90</f>
        <v>0</v>
      </c>
      <c r="Q90" s="182">
        <v>1.8000000000000001E-4</v>
      </c>
      <c r="R90" s="182">
        <f>Q90*H90</f>
        <v>1.9800000000000002E-2</v>
      </c>
      <c r="S90" s="182">
        <v>0</v>
      </c>
      <c r="T90" s="183">
        <f>S90*H90</f>
        <v>0</v>
      </c>
      <c r="AR90" s="15" t="s">
        <v>169</v>
      </c>
      <c r="AT90" s="15" t="s">
        <v>164</v>
      </c>
      <c r="AU90" s="15" t="s">
        <v>79</v>
      </c>
      <c r="AY90" s="15" t="s">
        <v>162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5" t="s">
        <v>77</v>
      </c>
      <c r="BK90" s="184">
        <f>ROUND(I90*H90,2)</f>
        <v>0</v>
      </c>
      <c r="BL90" s="15" t="s">
        <v>169</v>
      </c>
      <c r="BM90" s="15" t="s">
        <v>610</v>
      </c>
    </row>
    <row r="91" spans="2:65" s="1" customFormat="1">
      <c r="B91" s="32"/>
      <c r="C91" s="33"/>
      <c r="D91" s="185" t="s">
        <v>171</v>
      </c>
      <c r="E91" s="33"/>
      <c r="F91" s="186" t="s">
        <v>176</v>
      </c>
      <c r="G91" s="33"/>
      <c r="H91" s="33"/>
      <c r="I91" s="101"/>
      <c r="J91" s="33"/>
      <c r="K91" s="33"/>
      <c r="L91" s="36"/>
      <c r="M91" s="187"/>
      <c r="N91" s="58"/>
      <c r="O91" s="58"/>
      <c r="P91" s="58"/>
      <c r="Q91" s="58"/>
      <c r="R91" s="58"/>
      <c r="S91" s="58"/>
      <c r="T91" s="59"/>
      <c r="AT91" s="15" t="s">
        <v>171</v>
      </c>
      <c r="AU91" s="15" t="s">
        <v>79</v>
      </c>
    </row>
    <row r="92" spans="2:65" s="11" customFormat="1">
      <c r="B92" s="188"/>
      <c r="C92" s="189"/>
      <c r="D92" s="185" t="s">
        <v>241</v>
      </c>
      <c r="E92" s="190" t="s">
        <v>1</v>
      </c>
      <c r="F92" s="191" t="s">
        <v>609</v>
      </c>
      <c r="G92" s="189"/>
      <c r="H92" s="192">
        <v>110</v>
      </c>
      <c r="I92" s="193"/>
      <c r="J92" s="189"/>
      <c r="K92" s="189"/>
      <c r="L92" s="194"/>
      <c r="M92" s="195"/>
      <c r="N92" s="196"/>
      <c r="O92" s="196"/>
      <c r="P92" s="196"/>
      <c r="Q92" s="196"/>
      <c r="R92" s="196"/>
      <c r="S92" s="196"/>
      <c r="T92" s="197"/>
      <c r="AT92" s="198" t="s">
        <v>241</v>
      </c>
      <c r="AU92" s="198" t="s">
        <v>79</v>
      </c>
      <c r="AV92" s="11" t="s">
        <v>79</v>
      </c>
      <c r="AW92" s="11" t="s">
        <v>31</v>
      </c>
      <c r="AX92" s="11" t="s">
        <v>77</v>
      </c>
      <c r="AY92" s="198" t="s">
        <v>162</v>
      </c>
    </row>
    <row r="93" spans="2:65" s="1" customFormat="1" ht="16.5" customHeight="1">
      <c r="B93" s="32"/>
      <c r="C93" s="173" t="s">
        <v>177</v>
      </c>
      <c r="D93" s="173" t="s">
        <v>164</v>
      </c>
      <c r="E93" s="174" t="s">
        <v>341</v>
      </c>
      <c r="F93" s="175" t="s">
        <v>342</v>
      </c>
      <c r="G93" s="176" t="s">
        <v>180</v>
      </c>
      <c r="H93" s="177">
        <v>12</v>
      </c>
      <c r="I93" s="178"/>
      <c r="J93" s="179">
        <f>ROUND(I93*H93,2)</f>
        <v>0</v>
      </c>
      <c r="K93" s="175" t="s">
        <v>168</v>
      </c>
      <c r="L93" s="36"/>
      <c r="M93" s="180" t="s">
        <v>1</v>
      </c>
      <c r="N93" s="181" t="s">
        <v>40</v>
      </c>
      <c r="O93" s="58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AR93" s="15" t="s">
        <v>169</v>
      </c>
      <c r="AT93" s="15" t="s">
        <v>164</v>
      </c>
      <c r="AU93" s="15" t="s">
        <v>79</v>
      </c>
      <c r="AY93" s="15" t="s">
        <v>162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5" t="s">
        <v>77</v>
      </c>
      <c r="BK93" s="184">
        <f>ROUND(I93*H93,2)</f>
        <v>0</v>
      </c>
      <c r="BL93" s="15" t="s">
        <v>169</v>
      </c>
      <c r="BM93" s="15" t="s">
        <v>611</v>
      </c>
    </row>
    <row r="94" spans="2:65" s="1" customFormat="1">
      <c r="B94" s="32"/>
      <c r="C94" s="33"/>
      <c r="D94" s="185" t="s">
        <v>171</v>
      </c>
      <c r="E94" s="33"/>
      <c r="F94" s="186" t="s">
        <v>344</v>
      </c>
      <c r="G94" s="33"/>
      <c r="H94" s="33"/>
      <c r="I94" s="101"/>
      <c r="J94" s="33"/>
      <c r="K94" s="33"/>
      <c r="L94" s="36"/>
      <c r="M94" s="187"/>
      <c r="N94" s="58"/>
      <c r="O94" s="58"/>
      <c r="P94" s="58"/>
      <c r="Q94" s="58"/>
      <c r="R94" s="58"/>
      <c r="S94" s="58"/>
      <c r="T94" s="59"/>
      <c r="AT94" s="15" t="s">
        <v>171</v>
      </c>
      <c r="AU94" s="15" t="s">
        <v>79</v>
      </c>
    </row>
    <row r="95" spans="2:65" s="1" customFormat="1" ht="16.5" customHeight="1">
      <c r="B95" s="32"/>
      <c r="C95" s="173" t="s">
        <v>169</v>
      </c>
      <c r="D95" s="173" t="s">
        <v>164</v>
      </c>
      <c r="E95" s="174" t="s">
        <v>178</v>
      </c>
      <c r="F95" s="175" t="s">
        <v>179</v>
      </c>
      <c r="G95" s="176" t="s">
        <v>180</v>
      </c>
      <c r="H95" s="177">
        <v>1</v>
      </c>
      <c r="I95" s="178"/>
      <c r="J95" s="179">
        <f>ROUND(I95*H95,2)</f>
        <v>0</v>
      </c>
      <c r="K95" s="175" t="s">
        <v>168</v>
      </c>
      <c r="L95" s="36"/>
      <c r="M95" s="180" t="s">
        <v>1</v>
      </c>
      <c r="N95" s="181" t="s">
        <v>40</v>
      </c>
      <c r="O95" s="58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AR95" s="15" t="s">
        <v>169</v>
      </c>
      <c r="AT95" s="15" t="s">
        <v>164</v>
      </c>
      <c r="AU95" s="15" t="s">
        <v>79</v>
      </c>
      <c r="AY95" s="15" t="s">
        <v>162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5" t="s">
        <v>77</v>
      </c>
      <c r="BK95" s="184">
        <f>ROUND(I95*H95,2)</f>
        <v>0</v>
      </c>
      <c r="BL95" s="15" t="s">
        <v>169</v>
      </c>
      <c r="BM95" s="15" t="s">
        <v>612</v>
      </c>
    </row>
    <row r="96" spans="2:65" s="1" customFormat="1">
      <c r="B96" s="32"/>
      <c r="C96" s="33"/>
      <c r="D96" s="185" t="s">
        <v>171</v>
      </c>
      <c r="E96" s="33"/>
      <c r="F96" s="186" t="s">
        <v>182</v>
      </c>
      <c r="G96" s="33"/>
      <c r="H96" s="33"/>
      <c r="I96" s="101"/>
      <c r="J96" s="33"/>
      <c r="K96" s="33"/>
      <c r="L96" s="36"/>
      <c r="M96" s="187"/>
      <c r="N96" s="58"/>
      <c r="O96" s="58"/>
      <c r="P96" s="58"/>
      <c r="Q96" s="58"/>
      <c r="R96" s="58"/>
      <c r="S96" s="58"/>
      <c r="T96" s="59"/>
      <c r="AT96" s="15" t="s">
        <v>171</v>
      </c>
      <c r="AU96" s="15" t="s">
        <v>79</v>
      </c>
    </row>
    <row r="97" spans="2:65" s="1" customFormat="1" ht="16.5" customHeight="1">
      <c r="B97" s="32"/>
      <c r="C97" s="173" t="s">
        <v>187</v>
      </c>
      <c r="D97" s="173" t="s">
        <v>164</v>
      </c>
      <c r="E97" s="174" t="s">
        <v>349</v>
      </c>
      <c r="F97" s="175" t="s">
        <v>350</v>
      </c>
      <c r="G97" s="176" t="s">
        <v>180</v>
      </c>
      <c r="H97" s="177">
        <v>12</v>
      </c>
      <c r="I97" s="178"/>
      <c r="J97" s="179">
        <f>ROUND(I97*H97,2)</f>
        <v>0</v>
      </c>
      <c r="K97" s="175" t="s">
        <v>267</v>
      </c>
      <c r="L97" s="36"/>
      <c r="M97" s="180" t="s">
        <v>1</v>
      </c>
      <c r="N97" s="181" t="s">
        <v>40</v>
      </c>
      <c r="O97" s="58"/>
      <c r="P97" s="182">
        <f>O97*H97</f>
        <v>0</v>
      </c>
      <c r="Q97" s="182">
        <v>5.0000000000000002E-5</v>
      </c>
      <c r="R97" s="182">
        <f>Q97*H97</f>
        <v>6.0000000000000006E-4</v>
      </c>
      <c r="S97" s="182">
        <v>0</v>
      </c>
      <c r="T97" s="183">
        <f>S97*H97</f>
        <v>0</v>
      </c>
      <c r="AR97" s="15" t="s">
        <v>169</v>
      </c>
      <c r="AT97" s="15" t="s">
        <v>164</v>
      </c>
      <c r="AU97" s="15" t="s">
        <v>79</v>
      </c>
      <c r="AY97" s="15" t="s">
        <v>162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5" t="s">
        <v>77</v>
      </c>
      <c r="BK97" s="184">
        <f>ROUND(I97*H97,2)</f>
        <v>0</v>
      </c>
      <c r="BL97" s="15" t="s">
        <v>169</v>
      </c>
      <c r="BM97" s="15" t="s">
        <v>613</v>
      </c>
    </row>
    <row r="98" spans="2:65" s="1" customFormat="1">
      <c r="B98" s="32"/>
      <c r="C98" s="33"/>
      <c r="D98" s="185" t="s">
        <v>171</v>
      </c>
      <c r="E98" s="33"/>
      <c r="F98" s="186" t="s">
        <v>352</v>
      </c>
      <c r="G98" s="33"/>
      <c r="H98" s="33"/>
      <c r="I98" s="101"/>
      <c r="J98" s="33"/>
      <c r="K98" s="33"/>
      <c r="L98" s="36"/>
      <c r="M98" s="187"/>
      <c r="N98" s="58"/>
      <c r="O98" s="58"/>
      <c r="P98" s="58"/>
      <c r="Q98" s="58"/>
      <c r="R98" s="58"/>
      <c r="S98" s="58"/>
      <c r="T98" s="59"/>
      <c r="AT98" s="15" t="s">
        <v>171</v>
      </c>
      <c r="AU98" s="15" t="s">
        <v>79</v>
      </c>
    </row>
    <row r="99" spans="2:65" s="1" customFormat="1" ht="16.5" customHeight="1">
      <c r="B99" s="32"/>
      <c r="C99" s="173" t="s">
        <v>192</v>
      </c>
      <c r="D99" s="173" t="s">
        <v>164</v>
      </c>
      <c r="E99" s="174" t="s">
        <v>183</v>
      </c>
      <c r="F99" s="175" t="s">
        <v>184</v>
      </c>
      <c r="G99" s="176" t="s">
        <v>180</v>
      </c>
      <c r="H99" s="177">
        <v>1</v>
      </c>
      <c r="I99" s="178"/>
      <c r="J99" s="179">
        <f>ROUND(I99*H99,2)</f>
        <v>0</v>
      </c>
      <c r="K99" s="175" t="s">
        <v>168</v>
      </c>
      <c r="L99" s="36"/>
      <c r="M99" s="180" t="s">
        <v>1</v>
      </c>
      <c r="N99" s="181" t="s">
        <v>40</v>
      </c>
      <c r="O99" s="58"/>
      <c r="P99" s="182">
        <f>O99*H99</f>
        <v>0</v>
      </c>
      <c r="Q99" s="182">
        <v>5.0000000000000002E-5</v>
      </c>
      <c r="R99" s="182">
        <f>Q99*H99</f>
        <v>5.0000000000000002E-5</v>
      </c>
      <c r="S99" s="182">
        <v>0</v>
      </c>
      <c r="T99" s="183">
        <f>S99*H99</f>
        <v>0</v>
      </c>
      <c r="AR99" s="15" t="s">
        <v>169</v>
      </c>
      <c r="AT99" s="15" t="s">
        <v>164</v>
      </c>
      <c r="AU99" s="15" t="s">
        <v>79</v>
      </c>
      <c r="AY99" s="15" t="s">
        <v>162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5" t="s">
        <v>77</v>
      </c>
      <c r="BK99" s="184">
        <f>ROUND(I99*H99,2)</f>
        <v>0</v>
      </c>
      <c r="BL99" s="15" t="s">
        <v>169</v>
      </c>
      <c r="BM99" s="15" t="s">
        <v>614</v>
      </c>
    </row>
    <row r="100" spans="2:65" s="1" customFormat="1">
      <c r="B100" s="32"/>
      <c r="C100" s="33"/>
      <c r="D100" s="185" t="s">
        <v>171</v>
      </c>
      <c r="E100" s="33"/>
      <c r="F100" s="186" t="s">
        <v>186</v>
      </c>
      <c r="G100" s="33"/>
      <c r="H100" s="33"/>
      <c r="I100" s="101"/>
      <c r="J100" s="33"/>
      <c r="K100" s="33"/>
      <c r="L100" s="36"/>
      <c r="M100" s="187"/>
      <c r="N100" s="58"/>
      <c r="O100" s="58"/>
      <c r="P100" s="58"/>
      <c r="Q100" s="58"/>
      <c r="R100" s="58"/>
      <c r="S100" s="58"/>
      <c r="T100" s="59"/>
      <c r="AT100" s="15" t="s">
        <v>171</v>
      </c>
      <c r="AU100" s="15" t="s">
        <v>79</v>
      </c>
    </row>
    <row r="101" spans="2:65" s="1" customFormat="1" ht="16.5" customHeight="1">
      <c r="B101" s="32"/>
      <c r="C101" s="173" t="s">
        <v>197</v>
      </c>
      <c r="D101" s="173" t="s">
        <v>164</v>
      </c>
      <c r="E101" s="174" t="s">
        <v>479</v>
      </c>
      <c r="F101" s="175" t="s">
        <v>480</v>
      </c>
      <c r="G101" s="176" t="s">
        <v>180</v>
      </c>
      <c r="H101" s="177">
        <v>1</v>
      </c>
      <c r="I101" s="178"/>
      <c r="J101" s="179">
        <f>ROUND(I101*H101,2)</f>
        <v>0</v>
      </c>
      <c r="K101" s="175" t="s">
        <v>1</v>
      </c>
      <c r="L101" s="36"/>
      <c r="M101" s="180" t="s">
        <v>1</v>
      </c>
      <c r="N101" s="181" t="s">
        <v>40</v>
      </c>
      <c r="O101" s="58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AR101" s="15" t="s">
        <v>169</v>
      </c>
      <c r="AT101" s="15" t="s">
        <v>164</v>
      </c>
      <c r="AU101" s="15" t="s">
        <v>79</v>
      </c>
      <c r="AY101" s="15" t="s">
        <v>162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5" t="s">
        <v>77</v>
      </c>
      <c r="BK101" s="184">
        <f>ROUND(I101*H101,2)</f>
        <v>0</v>
      </c>
      <c r="BL101" s="15" t="s">
        <v>169</v>
      </c>
      <c r="BM101" s="15" t="s">
        <v>615</v>
      </c>
    </row>
    <row r="102" spans="2:65" s="1" customFormat="1" ht="19.5">
      <c r="B102" s="32"/>
      <c r="C102" s="33"/>
      <c r="D102" s="185" t="s">
        <v>171</v>
      </c>
      <c r="E102" s="33"/>
      <c r="F102" s="186" t="s">
        <v>482</v>
      </c>
      <c r="G102" s="33"/>
      <c r="H102" s="33"/>
      <c r="I102" s="101"/>
      <c r="J102" s="33"/>
      <c r="K102" s="33"/>
      <c r="L102" s="36"/>
      <c r="M102" s="187"/>
      <c r="N102" s="58"/>
      <c r="O102" s="58"/>
      <c r="P102" s="58"/>
      <c r="Q102" s="58"/>
      <c r="R102" s="58"/>
      <c r="S102" s="58"/>
      <c r="T102" s="59"/>
      <c r="AT102" s="15" t="s">
        <v>171</v>
      </c>
      <c r="AU102" s="15" t="s">
        <v>79</v>
      </c>
    </row>
    <row r="103" spans="2:65" s="1" customFormat="1" ht="16.5" customHeight="1">
      <c r="B103" s="32"/>
      <c r="C103" s="173" t="s">
        <v>202</v>
      </c>
      <c r="D103" s="173" t="s">
        <v>164</v>
      </c>
      <c r="E103" s="174" t="s">
        <v>354</v>
      </c>
      <c r="F103" s="175" t="s">
        <v>355</v>
      </c>
      <c r="G103" s="176" t="s">
        <v>180</v>
      </c>
      <c r="H103" s="177">
        <v>12</v>
      </c>
      <c r="I103" s="178"/>
      <c r="J103" s="179">
        <f>ROUND(I103*H103,2)</f>
        <v>0</v>
      </c>
      <c r="K103" s="175" t="s">
        <v>267</v>
      </c>
      <c r="L103" s="36"/>
      <c r="M103" s="180" t="s">
        <v>1</v>
      </c>
      <c r="N103" s="181" t="s">
        <v>40</v>
      </c>
      <c r="O103" s="58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15" t="s">
        <v>169</v>
      </c>
      <c r="AT103" s="15" t="s">
        <v>164</v>
      </c>
      <c r="AU103" s="15" t="s">
        <v>79</v>
      </c>
      <c r="AY103" s="15" t="s">
        <v>162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5" t="s">
        <v>77</v>
      </c>
      <c r="BK103" s="184">
        <f>ROUND(I103*H103,2)</f>
        <v>0</v>
      </c>
      <c r="BL103" s="15" t="s">
        <v>169</v>
      </c>
      <c r="BM103" s="15" t="s">
        <v>616</v>
      </c>
    </row>
    <row r="104" spans="2:65" s="1" customFormat="1" ht="19.5">
      <c r="B104" s="32"/>
      <c r="C104" s="33"/>
      <c r="D104" s="185" t="s">
        <v>171</v>
      </c>
      <c r="E104" s="33"/>
      <c r="F104" s="186" t="s">
        <v>357</v>
      </c>
      <c r="G104" s="33"/>
      <c r="H104" s="33"/>
      <c r="I104" s="101"/>
      <c r="J104" s="33"/>
      <c r="K104" s="33"/>
      <c r="L104" s="36"/>
      <c r="M104" s="187"/>
      <c r="N104" s="58"/>
      <c r="O104" s="58"/>
      <c r="P104" s="58"/>
      <c r="Q104" s="58"/>
      <c r="R104" s="58"/>
      <c r="S104" s="58"/>
      <c r="T104" s="59"/>
      <c r="AT104" s="15" t="s">
        <v>171</v>
      </c>
      <c r="AU104" s="15" t="s">
        <v>79</v>
      </c>
    </row>
    <row r="105" spans="2:65" s="1" customFormat="1" ht="16.5" customHeight="1">
      <c r="B105" s="32"/>
      <c r="C105" s="173" t="s">
        <v>207</v>
      </c>
      <c r="D105" s="173" t="s">
        <v>164</v>
      </c>
      <c r="E105" s="174" t="s">
        <v>362</v>
      </c>
      <c r="F105" s="175" t="s">
        <v>363</v>
      </c>
      <c r="G105" s="176" t="s">
        <v>180</v>
      </c>
      <c r="H105" s="177">
        <v>12</v>
      </c>
      <c r="I105" s="178"/>
      <c r="J105" s="179">
        <f>ROUND(I105*H105,2)</f>
        <v>0</v>
      </c>
      <c r="K105" s="175" t="s">
        <v>267</v>
      </c>
      <c r="L105" s="36"/>
      <c r="M105" s="180" t="s">
        <v>1</v>
      </c>
      <c r="N105" s="181" t="s">
        <v>40</v>
      </c>
      <c r="O105" s="58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AR105" s="15" t="s">
        <v>169</v>
      </c>
      <c r="AT105" s="15" t="s">
        <v>164</v>
      </c>
      <c r="AU105" s="15" t="s">
        <v>79</v>
      </c>
      <c r="AY105" s="15" t="s">
        <v>162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5" t="s">
        <v>77</v>
      </c>
      <c r="BK105" s="184">
        <f>ROUND(I105*H105,2)</f>
        <v>0</v>
      </c>
      <c r="BL105" s="15" t="s">
        <v>169</v>
      </c>
      <c r="BM105" s="15" t="s">
        <v>617</v>
      </c>
    </row>
    <row r="106" spans="2:65" s="1" customFormat="1" ht="19.5">
      <c r="B106" s="32"/>
      <c r="C106" s="33"/>
      <c r="D106" s="185" t="s">
        <v>171</v>
      </c>
      <c r="E106" s="33"/>
      <c r="F106" s="186" t="s">
        <v>365</v>
      </c>
      <c r="G106" s="33"/>
      <c r="H106" s="33"/>
      <c r="I106" s="101"/>
      <c r="J106" s="33"/>
      <c r="K106" s="33"/>
      <c r="L106" s="36"/>
      <c r="M106" s="187"/>
      <c r="N106" s="58"/>
      <c r="O106" s="58"/>
      <c r="P106" s="58"/>
      <c r="Q106" s="58"/>
      <c r="R106" s="58"/>
      <c r="S106" s="58"/>
      <c r="T106" s="59"/>
      <c r="AT106" s="15" t="s">
        <v>171</v>
      </c>
      <c r="AU106" s="15" t="s">
        <v>79</v>
      </c>
    </row>
    <row r="107" spans="2:65" s="1" customFormat="1" ht="16.5" customHeight="1">
      <c r="B107" s="32"/>
      <c r="C107" s="173" t="s">
        <v>104</v>
      </c>
      <c r="D107" s="173" t="s">
        <v>164</v>
      </c>
      <c r="E107" s="174" t="s">
        <v>366</v>
      </c>
      <c r="F107" s="175" t="s">
        <v>367</v>
      </c>
      <c r="G107" s="176" t="s">
        <v>180</v>
      </c>
      <c r="H107" s="177">
        <v>12</v>
      </c>
      <c r="I107" s="178"/>
      <c r="J107" s="179">
        <f>ROUND(I107*H107,2)</f>
        <v>0</v>
      </c>
      <c r="K107" s="175" t="s">
        <v>168</v>
      </c>
      <c r="L107" s="36"/>
      <c r="M107" s="180" t="s">
        <v>1</v>
      </c>
      <c r="N107" s="181" t="s">
        <v>40</v>
      </c>
      <c r="O107" s="58"/>
      <c r="P107" s="182">
        <f>O107*H107</f>
        <v>0</v>
      </c>
      <c r="Q107" s="182">
        <v>2.7E-4</v>
      </c>
      <c r="R107" s="182">
        <f>Q107*H107</f>
        <v>3.2399999999999998E-3</v>
      </c>
      <c r="S107" s="182">
        <v>0</v>
      </c>
      <c r="T107" s="183">
        <f>S107*H107</f>
        <v>0</v>
      </c>
      <c r="AR107" s="15" t="s">
        <v>169</v>
      </c>
      <c r="AT107" s="15" t="s">
        <v>164</v>
      </c>
      <c r="AU107" s="15" t="s">
        <v>79</v>
      </c>
      <c r="AY107" s="15" t="s">
        <v>162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5" t="s">
        <v>77</v>
      </c>
      <c r="BK107" s="184">
        <f>ROUND(I107*H107,2)</f>
        <v>0</v>
      </c>
      <c r="BL107" s="15" t="s">
        <v>169</v>
      </c>
      <c r="BM107" s="15" t="s">
        <v>618</v>
      </c>
    </row>
    <row r="108" spans="2:65" s="1" customFormat="1">
      <c r="B108" s="32"/>
      <c r="C108" s="33"/>
      <c r="D108" s="185" t="s">
        <v>171</v>
      </c>
      <c r="E108" s="33"/>
      <c r="F108" s="186" t="s">
        <v>369</v>
      </c>
      <c r="G108" s="33"/>
      <c r="H108" s="33"/>
      <c r="I108" s="101"/>
      <c r="J108" s="33"/>
      <c r="K108" s="33"/>
      <c r="L108" s="36"/>
      <c r="M108" s="187"/>
      <c r="N108" s="58"/>
      <c r="O108" s="58"/>
      <c r="P108" s="58"/>
      <c r="Q108" s="58"/>
      <c r="R108" s="58"/>
      <c r="S108" s="58"/>
      <c r="T108" s="59"/>
      <c r="AT108" s="15" t="s">
        <v>171</v>
      </c>
      <c r="AU108" s="15" t="s">
        <v>79</v>
      </c>
    </row>
    <row r="109" spans="2:65" s="1" customFormat="1" ht="16.5" customHeight="1">
      <c r="B109" s="32"/>
      <c r="C109" s="173" t="s">
        <v>107</v>
      </c>
      <c r="D109" s="173" t="s">
        <v>164</v>
      </c>
      <c r="E109" s="174" t="s">
        <v>198</v>
      </c>
      <c r="F109" s="175" t="s">
        <v>199</v>
      </c>
      <c r="G109" s="176" t="s">
        <v>180</v>
      </c>
      <c r="H109" s="177">
        <v>1</v>
      </c>
      <c r="I109" s="178"/>
      <c r="J109" s="179">
        <f>ROUND(I109*H109,2)</f>
        <v>0</v>
      </c>
      <c r="K109" s="175" t="s">
        <v>168</v>
      </c>
      <c r="L109" s="36"/>
      <c r="M109" s="180" t="s">
        <v>1</v>
      </c>
      <c r="N109" s="181" t="s">
        <v>40</v>
      </c>
      <c r="O109" s="58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AR109" s="15" t="s">
        <v>169</v>
      </c>
      <c r="AT109" s="15" t="s">
        <v>164</v>
      </c>
      <c r="AU109" s="15" t="s">
        <v>79</v>
      </c>
      <c r="AY109" s="15" t="s">
        <v>162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5" t="s">
        <v>77</v>
      </c>
      <c r="BK109" s="184">
        <f>ROUND(I109*H109,2)</f>
        <v>0</v>
      </c>
      <c r="BL109" s="15" t="s">
        <v>169</v>
      </c>
      <c r="BM109" s="15" t="s">
        <v>619</v>
      </c>
    </row>
    <row r="110" spans="2:65" s="1" customFormat="1" ht="19.5">
      <c r="B110" s="32"/>
      <c r="C110" s="33"/>
      <c r="D110" s="185" t="s">
        <v>171</v>
      </c>
      <c r="E110" s="33"/>
      <c r="F110" s="186" t="s">
        <v>201</v>
      </c>
      <c r="G110" s="33"/>
      <c r="H110" s="33"/>
      <c r="I110" s="101"/>
      <c r="J110" s="33"/>
      <c r="K110" s="33"/>
      <c r="L110" s="36"/>
      <c r="M110" s="187"/>
      <c r="N110" s="58"/>
      <c r="O110" s="58"/>
      <c r="P110" s="58"/>
      <c r="Q110" s="58"/>
      <c r="R110" s="58"/>
      <c r="S110" s="58"/>
      <c r="T110" s="59"/>
      <c r="AT110" s="15" t="s">
        <v>171</v>
      </c>
      <c r="AU110" s="15" t="s">
        <v>79</v>
      </c>
    </row>
    <row r="111" spans="2:65" s="1" customFormat="1" ht="16.5" customHeight="1">
      <c r="B111" s="32"/>
      <c r="C111" s="173" t="s">
        <v>110</v>
      </c>
      <c r="D111" s="173" t="s">
        <v>164</v>
      </c>
      <c r="E111" s="174" t="s">
        <v>203</v>
      </c>
      <c r="F111" s="175" t="s">
        <v>204</v>
      </c>
      <c r="G111" s="176" t="s">
        <v>180</v>
      </c>
      <c r="H111" s="177">
        <v>1</v>
      </c>
      <c r="I111" s="178"/>
      <c r="J111" s="179">
        <f>ROUND(I111*H111,2)</f>
        <v>0</v>
      </c>
      <c r="K111" s="175" t="s">
        <v>168</v>
      </c>
      <c r="L111" s="36"/>
      <c r="M111" s="180" t="s">
        <v>1</v>
      </c>
      <c r="N111" s="181" t="s">
        <v>40</v>
      </c>
      <c r="O111" s="58"/>
      <c r="P111" s="182">
        <f>O111*H111</f>
        <v>0</v>
      </c>
      <c r="Q111" s="182">
        <v>5.2999999999999998E-4</v>
      </c>
      <c r="R111" s="182">
        <f>Q111*H111</f>
        <v>5.2999999999999998E-4</v>
      </c>
      <c r="S111" s="182">
        <v>0</v>
      </c>
      <c r="T111" s="183">
        <f>S111*H111</f>
        <v>0</v>
      </c>
      <c r="AR111" s="15" t="s">
        <v>169</v>
      </c>
      <c r="AT111" s="15" t="s">
        <v>164</v>
      </c>
      <c r="AU111" s="15" t="s">
        <v>79</v>
      </c>
      <c r="AY111" s="15" t="s">
        <v>162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5" t="s">
        <v>77</v>
      </c>
      <c r="BK111" s="184">
        <f>ROUND(I111*H111,2)</f>
        <v>0</v>
      </c>
      <c r="BL111" s="15" t="s">
        <v>169</v>
      </c>
      <c r="BM111" s="15" t="s">
        <v>620</v>
      </c>
    </row>
    <row r="112" spans="2:65" s="1" customFormat="1">
      <c r="B112" s="32"/>
      <c r="C112" s="33"/>
      <c r="D112" s="185" t="s">
        <v>171</v>
      </c>
      <c r="E112" s="33"/>
      <c r="F112" s="186" t="s">
        <v>206</v>
      </c>
      <c r="G112" s="33"/>
      <c r="H112" s="33"/>
      <c r="I112" s="101"/>
      <c r="J112" s="33"/>
      <c r="K112" s="33"/>
      <c r="L112" s="36"/>
      <c r="M112" s="187"/>
      <c r="N112" s="58"/>
      <c r="O112" s="58"/>
      <c r="P112" s="58"/>
      <c r="Q112" s="58"/>
      <c r="R112" s="58"/>
      <c r="S112" s="58"/>
      <c r="T112" s="59"/>
      <c r="AT112" s="15" t="s">
        <v>171</v>
      </c>
      <c r="AU112" s="15" t="s">
        <v>79</v>
      </c>
    </row>
    <row r="113" spans="2:65" s="1" customFormat="1" ht="16.5" customHeight="1">
      <c r="B113" s="32"/>
      <c r="C113" s="173" t="s">
        <v>113</v>
      </c>
      <c r="D113" s="173" t="s">
        <v>164</v>
      </c>
      <c r="E113" s="174" t="s">
        <v>372</v>
      </c>
      <c r="F113" s="175" t="s">
        <v>373</v>
      </c>
      <c r="G113" s="176" t="s">
        <v>180</v>
      </c>
      <c r="H113" s="177">
        <v>12</v>
      </c>
      <c r="I113" s="178"/>
      <c r="J113" s="179">
        <f>ROUND(I113*H113,2)</f>
        <v>0</v>
      </c>
      <c r="K113" s="175" t="s">
        <v>168</v>
      </c>
      <c r="L113" s="36"/>
      <c r="M113" s="180" t="s">
        <v>1</v>
      </c>
      <c r="N113" s="181" t="s">
        <v>40</v>
      </c>
      <c r="O113" s="58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AR113" s="15" t="s">
        <v>222</v>
      </c>
      <c r="AT113" s="15" t="s">
        <v>164</v>
      </c>
      <c r="AU113" s="15" t="s">
        <v>79</v>
      </c>
      <c r="AY113" s="15" t="s">
        <v>162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5" t="s">
        <v>77</v>
      </c>
      <c r="BK113" s="184">
        <f>ROUND(I113*H113,2)</f>
        <v>0</v>
      </c>
      <c r="BL113" s="15" t="s">
        <v>222</v>
      </c>
      <c r="BM113" s="15" t="s">
        <v>621</v>
      </c>
    </row>
    <row r="114" spans="2:65" s="1" customFormat="1" ht="19.5">
      <c r="B114" s="32"/>
      <c r="C114" s="33"/>
      <c r="D114" s="185" t="s">
        <v>171</v>
      </c>
      <c r="E114" s="33"/>
      <c r="F114" s="186" t="s">
        <v>375</v>
      </c>
      <c r="G114" s="33"/>
      <c r="H114" s="33"/>
      <c r="I114" s="101"/>
      <c r="J114" s="33"/>
      <c r="K114" s="33"/>
      <c r="L114" s="36"/>
      <c r="M114" s="187"/>
      <c r="N114" s="58"/>
      <c r="O114" s="58"/>
      <c r="P114" s="58"/>
      <c r="Q114" s="58"/>
      <c r="R114" s="58"/>
      <c r="S114" s="58"/>
      <c r="T114" s="59"/>
      <c r="AT114" s="15" t="s">
        <v>171</v>
      </c>
      <c r="AU114" s="15" t="s">
        <v>79</v>
      </c>
    </row>
    <row r="115" spans="2:65" s="1" customFormat="1" ht="16.5" customHeight="1">
      <c r="B115" s="32"/>
      <c r="C115" s="173" t="s">
        <v>116</v>
      </c>
      <c r="D115" s="173" t="s">
        <v>164</v>
      </c>
      <c r="E115" s="174" t="s">
        <v>216</v>
      </c>
      <c r="F115" s="175" t="s">
        <v>217</v>
      </c>
      <c r="G115" s="176" t="s">
        <v>180</v>
      </c>
      <c r="H115" s="177">
        <v>1</v>
      </c>
      <c r="I115" s="178"/>
      <c r="J115" s="179">
        <f>ROUND(I115*H115,2)</f>
        <v>0</v>
      </c>
      <c r="K115" s="175" t="s">
        <v>168</v>
      </c>
      <c r="L115" s="36"/>
      <c r="M115" s="180" t="s">
        <v>1</v>
      </c>
      <c r="N115" s="181" t="s">
        <v>40</v>
      </c>
      <c r="O115" s="58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AR115" s="15" t="s">
        <v>222</v>
      </c>
      <c r="AT115" s="15" t="s">
        <v>164</v>
      </c>
      <c r="AU115" s="15" t="s">
        <v>79</v>
      </c>
      <c r="AY115" s="15" t="s">
        <v>162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5" t="s">
        <v>77</v>
      </c>
      <c r="BK115" s="184">
        <f>ROUND(I115*H115,2)</f>
        <v>0</v>
      </c>
      <c r="BL115" s="15" t="s">
        <v>222</v>
      </c>
      <c r="BM115" s="15" t="s">
        <v>622</v>
      </c>
    </row>
    <row r="116" spans="2:65" s="1" customFormat="1" ht="19.5">
      <c r="B116" s="32"/>
      <c r="C116" s="33"/>
      <c r="D116" s="185" t="s">
        <v>171</v>
      </c>
      <c r="E116" s="33"/>
      <c r="F116" s="186" t="s">
        <v>219</v>
      </c>
      <c r="G116" s="33"/>
      <c r="H116" s="33"/>
      <c r="I116" s="101"/>
      <c r="J116" s="33"/>
      <c r="K116" s="33"/>
      <c r="L116" s="36"/>
      <c r="M116" s="187"/>
      <c r="N116" s="58"/>
      <c r="O116" s="58"/>
      <c r="P116" s="58"/>
      <c r="Q116" s="58"/>
      <c r="R116" s="58"/>
      <c r="S116" s="58"/>
      <c r="T116" s="59"/>
      <c r="AT116" s="15" t="s">
        <v>171</v>
      </c>
      <c r="AU116" s="15" t="s">
        <v>79</v>
      </c>
    </row>
    <row r="117" spans="2:65" s="1" customFormat="1" ht="16.5" customHeight="1">
      <c r="B117" s="32"/>
      <c r="C117" s="173" t="s">
        <v>8</v>
      </c>
      <c r="D117" s="173" t="s">
        <v>164</v>
      </c>
      <c r="E117" s="174" t="s">
        <v>377</v>
      </c>
      <c r="F117" s="175" t="s">
        <v>378</v>
      </c>
      <c r="G117" s="176" t="s">
        <v>238</v>
      </c>
      <c r="H117" s="177">
        <v>12</v>
      </c>
      <c r="I117" s="178"/>
      <c r="J117" s="179">
        <f>ROUND(I117*H117,2)</f>
        <v>0</v>
      </c>
      <c r="K117" s="175" t="s">
        <v>168</v>
      </c>
      <c r="L117" s="36"/>
      <c r="M117" s="180" t="s">
        <v>1</v>
      </c>
      <c r="N117" s="181" t="s">
        <v>40</v>
      </c>
      <c r="O117" s="58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AR117" s="15" t="s">
        <v>169</v>
      </c>
      <c r="AT117" s="15" t="s">
        <v>164</v>
      </c>
      <c r="AU117" s="15" t="s">
        <v>79</v>
      </c>
      <c r="AY117" s="15" t="s">
        <v>162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5" t="s">
        <v>77</v>
      </c>
      <c r="BK117" s="184">
        <f>ROUND(I117*H117,2)</f>
        <v>0</v>
      </c>
      <c r="BL117" s="15" t="s">
        <v>169</v>
      </c>
      <c r="BM117" s="15" t="s">
        <v>623</v>
      </c>
    </row>
    <row r="118" spans="2:65" s="1" customFormat="1" ht="19.5">
      <c r="B118" s="32"/>
      <c r="C118" s="33"/>
      <c r="D118" s="185" t="s">
        <v>171</v>
      </c>
      <c r="E118" s="33"/>
      <c r="F118" s="186" t="s">
        <v>380</v>
      </c>
      <c r="G118" s="33"/>
      <c r="H118" s="33"/>
      <c r="I118" s="101"/>
      <c r="J118" s="33"/>
      <c r="K118" s="33"/>
      <c r="L118" s="36"/>
      <c r="M118" s="187"/>
      <c r="N118" s="58"/>
      <c r="O118" s="58"/>
      <c r="P118" s="58"/>
      <c r="Q118" s="58"/>
      <c r="R118" s="58"/>
      <c r="S118" s="58"/>
      <c r="T118" s="59"/>
      <c r="AT118" s="15" t="s">
        <v>171</v>
      </c>
      <c r="AU118" s="15" t="s">
        <v>79</v>
      </c>
    </row>
    <row r="119" spans="2:65" s="11" customFormat="1">
      <c r="B119" s="188"/>
      <c r="C119" s="189"/>
      <c r="D119" s="185" t="s">
        <v>241</v>
      </c>
      <c r="E119" s="190" t="s">
        <v>1</v>
      </c>
      <c r="F119" s="191" t="s">
        <v>574</v>
      </c>
      <c r="G119" s="189"/>
      <c r="H119" s="192">
        <v>12</v>
      </c>
      <c r="I119" s="193"/>
      <c r="J119" s="189"/>
      <c r="K119" s="189"/>
      <c r="L119" s="194"/>
      <c r="M119" s="195"/>
      <c r="N119" s="196"/>
      <c r="O119" s="196"/>
      <c r="P119" s="196"/>
      <c r="Q119" s="196"/>
      <c r="R119" s="196"/>
      <c r="S119" s="196"/>
      <c r="T119" s="197"/>
      <c r="AT119" s="198" t="s">
        <v>241</v>
      </c>
      <c r="AU119" s="198" t="s">
        <v>79</v>
      </c>
      <c r="AV119" s="11" t="s">
        <v>79</v>
      </c>
      <c r="AW119" s="11" t="s">
        <v>31</v>
      </c>
      <c r="AX119" s="11" t="s">
        <v>77</v>
      </c>
      <c r="AY119" s="198" t="s">
        <v>162</v>
      </c>
    </row>
    <row r="120" spans="2:65" s="10" customFormat="1" ht="20.85" customHeight="1">
      <c r="B120" s="157"/>
      <c r="C120" s="158"/>
      <c r="D120" s="159" t="s">
        <v>68</v>
      </c>
      <c r="E120" s="171" t="s">
        <v>79</v>
      </c>
      <c r="F120" s="171" t="s">
        <v>225</v>
      </c>
      <c r="G120" s="158"/>
      <c r="H120" s="158"/>
      <c r="I120" s="161"/>
      <c r="J120" s="172">
        <f>BK120</f>
        <v>0</v>
      </c>
      <c r="K120" s="158"/>
      <c r="L120" s="163"/>
      <c r="M120" s="164"/>
      <c r="N120" s="165"/>
      <c r="O120" s="165"/>
      <c r="P120" s="166">
        <f>SUM(P121:P130)</f>
        <v>0</v>
      </c>
      <c r="Q120" s="165"/>
      <c r="R120" s="166">
        <f>SUM(R121:R130)</f>
        <v>1.0031999999999999E-2</v>
      </c>
      <c r="S120" s="165"/>
      <c r="T120" s="167">
        <f>SUM(T121:T130)</f>
        <v>0</v>
      </c>
      <c r="AR120" s="168" t="s">
        <v>77</v>
      </c>
      <c r="AT120" s="169" t="s">
        <v>68</v>
      </c>
      <c r="AU120" s="169" t="s">
        <v>79</v>
      </c>
      <c r="AY120" s="168" t="s">
        <v>162</v>
      </c>
      <c r="BK120" s="170">
        <f>SUM(BK121:BK130)</f>
        <v>0</v>
      </c>
    </row>
    <row r="121" spans="2:65" s="1" customFormat="1" ht="16.5" customHeight="1">
      <c r="B121" s="32"/>
      <c r="C121" s="173" t="s">
        <v>121</v>
      </c>
      <c r="D121" s="173" t="s">
        <v>164</v>
      </c>
      <c r="E121" s="174" t="s">
        <v>226</v>
      </c>
      <c r="F121" s="175" t="s">
        <v>227</v>
      </c>
      <c r="G121" s="176" t="s">
        <v>228</v>
      </c>
      <c r="H121" s="177">
        <v>120</v>
      </c>
      <c r="I121" s="178"/>
      <c r="J121" s="179">
        <f>ROUND(I121*H121,2)</f>
        <v>0</v>
      </c>
      <c r="K121" s="175" t="s">
        <v>168</v>
      </c>
      <c r="L121" s="36"/>
      <c r="M121" s="180" t="s">
        <v>1</v>
      </c>
      <c r="N121" s="181" t="s">
        <v>40</v>
      </c>
      <c r="O121" s="58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AR121" s="15" t="s">
        <v>169</v>
      </c>
      <c r="AT121" s="15" t="s">
        <v>164</v>
      </c>
      <c r="AU121" s="15" t="s">
        <v>177</v>
      </c>
      <c r="AY121" s="15" t="s">
        <v>162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5" t="s">
        <v>77</v>
      </c>
      <c r="BK121" s="184">
        <f>ROUND(I121*H121,2)</f>
        <v>0</v>
      </c>
      <c r="BL121" s="15" t="s">
        <v>169</v>
      </c>
      <c r="BM121" s="15" t="s">
        <v>624</v>
      </c>
    </row>
    <row r="122" spans="2:65" s="1" customFormat="1">
      <c r="B122" s="32"/>
      <c r="C122" s="33"/>
      <c r="D122" s="185" t="s">
        <v>171</v>
      </c>
      <c r="E122" s="33"/>
      <c r="F122" s="186" t="s">
        <v>230</v>
      </c>
      <c r="G122" s="33"/>
      <c r="H122" s="33"/>
      <c r="I122" s="101"/>
      <c r="J122" s="33"/>
      <c r="K122" s="33"/>
      <c r="L122" s="36"/>
      <c r="M122" s="187"/>
      <c r="N122" s="58"/>
      <c r="O122" s="58"/>
      <c r="P122" s="58"/>
      <c r="Q122" s="58"/>
      <c r="R122" s="58"/>
      <c r="S122" s="58"/>
      <c r="T122" s="59"/>
      <c r="AT122" s="15" t="s">
        <v>171</v>
      </c>
      <c r="AU122" s="15" t="s">
        <v>177</v>
      </c>
    </row>
    <row r="123" spans="2:65" s="1" customFormat="1" ht="16.5" customHeight="1">
      <c r="B123" s="32"/>
      <c r="C123" s="173" t="s">
        <v>124</v>
      </c>
      <c r="D123" s="173" t="s">
        <v>164</v>
      </c>
      <c r="E123" s="174" t="s">
        <v>231</v>
      </c>
      <c r="F123" s="175" t="s">
        <v>232</v>
      </c>
      <c r="G123" s="176" t="s">
        <v>233</v>
      </c>
      <c r="H123" s="177">
        <v>30</v>
      </c>
      <c r="I123" s="178"/>
      <c r="J123" s="179">
        <f>ROUND(I123*H123,2)</f>
        <v>0</v>
      </c>
      <c r="K123" s="175" t="s">
        <v>168</v>
      </c>
      <c r="L123" s="36"/>
      <c r="M123" s="180" t="s">
        <v>1</v>
      </c>
      <c r="N123" s="181" t="s">
        <v>40</v>
      </c>
      <c r="O123" s="58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AR123" s="15" t="s">
        <v>169</v>
      </c>
      <c r="AT123" s="15" t="s">
        <v>164</v>
      </c>
      <c r="AU123" s="15" t="s">
        <v>177</v>
      </c>
      <c r="AY123" s="15" t="s">
        <v>162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5" t="s">
        <v>77</v>
      </c>
      <c r="BK123" s="184">
        <f>ROUND(I123*H123,2)</f>
        <v>0</v>
      </c>
      <c r="BL123" s="15" t="s">
        <v>169</v>
      </c>
      <c r="BM123" s="15" t="s">
        <v>625</v>
      </c>
    </row>
    <row r="124" spans="2:65" s="1" customFormat="1">
      <c r="B124" s="32"/>
      <c r="C124" s="33"/>
      <c r="D124" s="185" t="s">
        <v>171</v>
      </c>
      <c r="E124" s="33"/>
      <c r="F124" s="186" t="s">
        <v>235</v>
      </c>
      <c r="G124" s="33"/>
      <c r="H124" s="33"/>
      <c r="I124" s="101"/>
      <c r="J124" s="33"/>
      <c r="K124" s="33"/>
      <c r="L124" s="36"/>
      <c r="M124" s="187"/>
      <c r="N124" s="58"/>
      <c r="O124" s="58"/>
      <c r="P124" s="58"/>
      <c r="Q124" s="58"/>
      <c r="R124" s="58"/>
      <c r="S124" s="58"/>
      <c r="T124" s="59"/>
      <c r="AT124" s="15" t="s">
        <v>171</v>
      </c>
      <c r="AU124" s="15" t="s">
        <v>177</v>
      </c>
    </row>
    <row r="125" spans="2:65" s="1" customFormat="1" ht="16.5" customHeight="1">
      <c r="B125" s="32"/>
      <c r="C125" s="173" t="s">
        <v>127</v>
      </c>
      <c r="D125" s="173" t="s">
        <v>164</v>
      </c>
      <c r="E125" s="174" t="s">
        <v>236</v>
      </c>
      <c r="F125" s="175" t="s">
        <v>237</v>
      </c>
      <c r="G125" s="176" t="s">
        <v>238</v>
      </c>
      <c r="H125" s="177">
        <v>8.25</v>
      </c>
      <c r="I125" s="178"/>
      <c r="J125" s="179">
        <f>ROUND(I125*H125,2)</f>
        <v>0</v>
      </c>
      <c r="K125" s="175" t="s">
        <v>168</v>
      </c>
      <c r="L125" s="36"/>
      <c r="M125" s="180" t="s">
        <v>1</v>
      </c>
      <c r="N125" s="181" t="s">
        <v>40</v>
      </c>
      <c r="O125" s="58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AR125" s="15" t="s">
        <v>169</v>
      </c>
      <c r="AT125" s="15" t="s">
        <v>164</v>
      </c>
      <c r="AU125" s="15" t="s">
        <v>177</v>
      </c>
      <c r="AY125" s="15" t="s">
        <v>162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5" t="s">
        <v>77</v>
      </c>
      <c r="BK125" s="184">
        <f>ROUND(I125*H125,2)</f>
        <v>0</v>
      </c>
      <c r="BL125" s="15" t="s">
        <v>169</v>
      </c>
      <c r="BM125" s="15" t="s">
        <v>626</v>
      </c>
    </row>
    <row r="126" spans="2:65" s="1" customFormat="1">
      <c r="B126" s="32"/>
      <c r="C126" s="33"/>
      <c r="D126" s="185" t="s">
        <v>171</v>
      </c>
      <c r="E126" s="33"/>
      <c r="F126" s="186" t="s">
        <v>240</v>
      </c>
      <c r="G126" s="33"/>
      <c r="H126" s="33"/>
      <c r="I126" s="101"/>
      <c r="J126" s="33"/>
      <c r="K126" s="33"/>
      <c r="L126" s="36"/>
      <c r="M126" s="187"/>
      <c r="N126" s="58"/>
      <c r="O126" s="58"/>
      <c r="P126" s="58"/>
      <c r="Q126" s="58"/>
      <c r="R126" s="58"/>
      <c r="S126" s="58"/>
      <c r="T126" s="59"/>
      <c r="AT126" s="15" t="s">
        <v>171</v>
      </c>
      <c r="AU126" s="15" t="s">
        <v>177</v>
      </c>
    </row>
    <row r="127" spans="2:65" s="11" customFormat="1">
      <c r="B127" s="188"/>
      <c r="C127" s="189"/>
      <c r="D127" s="185" t="s">
        <v>241</v>
      </c>
      <c r="E127" s="190" t="s">
        <v>1</v>
      </c>
      <c r="F127" s="191" t="s">
        <v>578</v>
      </c>
      <c r="G127" s="189"/>
      <c r="H127" s="192">
        <v>8.25</v>
      </c>
      <c r="I127" s="193"/>
      <c r="J127" s="189"/>
      <c r="K127" s="189"/>
      <c r="L127" s="194"/>
      <c r="M127" s="195"/>
      <c r="N127" s="196"/>
      <c r="O127" s="196"/>
      <c r="P127" s="196"/>
      <c r="Q127" s="196"/>
      <c r="R127" s="196"/>
      <c r="S127" s="196"/>
      <c r="T127" s="197"/>
      <c r="AT127" s="198" t="s">
        <v>241</v>
      </c>
      <c r="AU127" s="198" t="s">
        <v>177</v>
      </c>
      <c r="AV127" s="11" t="s">
        <v>79</v>
      </c>
      <c r="AW127" s="11" t="s">
        <v>31</v>
      </c>
      <c r="AX127" s="11" t="s">
        <v>77</v>
      </c>
      <c r="AY127" s="198" t="s">
        <v>162</v>
      </c>
    </row>
    <row r="128" spans="2:65" s="1" customFormat="1" ht="16.5" customHeight="1">
      <c r="B128" s="32"/>
      <c r="C128" s="199" t="s">
        <v>130</v>
      </c>
      <c r="D128" s="199" t="s">
        <v>243</v>
      </c>
      <c r="E128" s="200" t="s">
        <v>244</v>
      </c>
      <c r="F128" s="201" t="s">
        <v>245</v>
      </c>
      <c r="G128" s="202" t="s">
        <v>167</v>
      </c>
      <c r="H128" s="203">
        <v>13.2</v>
      </c>
      <c r="I128" s="204"/>
      <c r="J128" s="205">
        <f>ROUND(I128*H128,2)</f>
        <v>0</v>
      </c>
      <c r="K128" s="201" t="s">
        <v>168</v>
      </c>
      <c r="L128" s="206"/>
      <c r="M128" s="207" t="s">
        <v>1</v>
      </c>
      <c r="N128" s="208" t="s">
        <v>40</v>
      </c>
      <c r="O128" s="58"/>
      <c r="P128" s="182">
        <f>O128*H128</f>
        <v>0</v>
      </c>
      <c r="Q128" s="182">
        <v>7.6000000000000004E-4</v>
      </c>
      <c r="R128" s="182">
        <f>Q128*H128</f>
        <v>1.0031999999999999E-2</v>
      </c>
      <c r="S128" s="182">
        <v>0</v>
      </c>
      <c r="T128" s="183">
        <f>S128*H128</f>
        <v>0</v>
      </c>
      <c r="AR128" s="15" t="s">
        <v>202</v>
      </c>
      <c r="AT128" s="15" t="s">
        <v>243</v>
      </c>
      <c r="AU128" s="15" t="s">
        <v>177</v>
      </c>
      <c r="AY128" s="15" t="s">
        <v>162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5" t="s">
        <v>77</v>
      </c>
      <c r="BK128" s="184">
        <f>ROUND(I128*H128,2)</f>
        <v>0</v>
      </c>
      <c r="BL128" s="15" t="s">
        <v>169</v>
      </c>
      <c r="BM128" s="15" t="s">
        <v>627</v>
      </c>
    </row>
    <row r="129" spans="2:65" s="1" customFormat="1">
      <c r="B129" s="32"/>
      <c r="C129" s="33"/>
      <c r="D129" s="185" t="s">
        <v>171</v>
      </c>
      <c r="E129" s="33"/>
      <c r="F129" s="186" t="s">
        <v>245</v>
      </c>
      <c r="G129" s="33"/>
      <c r="H129" s="33"/>
      <c r="I129" s="101"/>
      <c r="J129" s="33"/>
      <c r="K129" s="33"/>
      <c r="L129" s="36"/>
      <c r="M129" s="187"/>
      <c r="N129" s="58"/>
      <c r="O129" s="58"/>
      <c r="P129" s="58"/>
      <c r="Q129" s="58"/>
      <c r="R129" s="58"/>
      <c r="S129" s="58"/>
      <c r="T129" s="59"/>
      <c r="AT129" s="15" t="s">
        <v>171</v>
      </c>
      <c r="AU129" s="15" t="s">
        <v>177</v>
      </c>
    </row>
    <row r="130" spans="2:65" s="11" customFormat="1">
      <c r="B130" s="188"/>
      <c r="C130" s="189"/>
      <c r="D130" s="185" t="s">
        <v>241</v>
      </c>
      <c r="E130" s="190" t="s">
        <v>1</v>
      </c>
      <c r="F130" s="191" t="s">
        <v>580</v>
      </c>
      <c r="G130" s="189"/>
      <c r="H130" s="192">
        <v>13.2</v>
      </c>
      <c r="I130" s="193"/>
      <c r="J130" s="189"/>
      <c r="K130" s="189"/>
      <c r="L130" s="194"/>
      <c r="M130" s="195"/>
      <c r="N130" s="196"/>
      <c r="O130" s="196"/>
      <c r="P130" s="196"/>
      <c r="Q130" s="196"/>
      <c r="R130" s="196"/>
      <c r="S130" s="196"/>
      <c r="T130" s="197"/>
      <c r="AT130" s="198" t="s">
        <v>241</v>
      </c>
      <c r="AU130" s="198" t="s">
        <v>177</v>
      </c>
      <c r="AV130" s="11" t="s">
        <v>79</v>
      </c>
      <c r="AW130" s="11" t="s">
        <v>31</v>
      </c>
      <c r="AX130" s="11" t="s">
        <v>77</v>
      </c>
      <c r="AY130" s="198" t="s">
        <v>162</v>
      </c>
    </row>
    <row r="131" spans="2:65" s="10" customFormat="1" ht="20.85" customHeight="1">
      <c r="B131" s="157"/>
      <c r="C131" s="158"/>
      <c r="D131" s="159" t="s">
        <v>68</v>
      </c>
      <c r="E131" s="171" t="s">
        <v>177</v>
      </c>
      <c r="F131" s="171" t="s">
        <v>253</v>
      </c>
      <c r="G131" s="158"/>
      <c r="H131" s="158"/>
      <c r="I131" s="161"/>
      <c r="J131" s="172">
        <f>BK131</f>
        <v>0</v>
      </c>
      <c r="K131" s="158"/>
      <c r="L131" s="163"/>
      <c r="M131" s="164"/>
      <c r="N131" s="165"/>
      <c r="O131" s="165"/>
      <c r="P131" s="166">
        <f>SUM(P132:P149)</f>
        <v>0</v>
      </c>
      <c r="Q131" s="165"/>
      <c r="R131" s="166">
        <f>SUM(R132:R149)</f>
        <v>8.3791999999999991</v>
      </c>
      <c r="S131" s="165"/>
      <c r="T131" s="167">
        <f>SUM(T132:T149)</f>
        <v>0</v>
      </c>
      <c r="AR131" s="168" t="s">
        <v>77</v>
      </c>
      <c r="AT131" s="169" t="s">
        <v>68</v>
      </c>
      <c r="AU131" s="169" t="s">
        <v>79</v>
      </c>
      <c r="AY131" s="168" t="s">
        <v>162</v>
      </c>
      <c r="BK131" s="170">
        <f>SUM(BK132:BK149)</f>
        <v>0</v>
      </c>
    </row>
    <row r="132" spans="2:65" s="1" customFormat="1" ht="16.5" customHeight="1">
      <c r="B132" s="32"/>
      <c r="C132" s="173" t="s">
        <v>264</v>
      </c>
      <c r="D132" s="173" t="s">
        <v>164</v>
      </c>
      <c r="E132" s="174" t="s">
        <v>254</v>
      </c>
      <c r="F132" s="175" t="s">
        <v>255</v>
      </c>
      <c r="G132" s="176" t="s">
        <v>238</v>
      </c>
      <c r="H132" s="177">
        <v>2.04</v>
      </c>
      <c r="I132" s="178"/>
      <c r="J132" s="179">
        <f>ROUND(I132*H132,2)</f>
        <v>0</v>
      </c>
      <c r="K132" s="175" t="s">
        <v>168</v>
      </c>
      <c r="L132" s="36"/>
      <c r="M132" s="180" t="s">
        <v>1</v>
      </c>
      <c r="N132" s="181" t="s">
        <v>40</v>
      </c>
      <c r="O132" s="58"/>
      <c r="P132" s="182">
        <f>O132*H132</f>
        <v>0</v>
      </c>
      <c r="Q132" s="182">
        <v>2.6619999999999999</v>
      </c>
      <c r="R132" s="182">
        <f>Q132*H132</f>
        <v>5.4304800000000002</v>
      </c>
      <c r="S132" s="182">
        <v>0</v>
      </c>
      <c r="T132" s="183">
        <f>S132*H132</f>
        <v>0</v>
      </c>
      <c r="AR132" s="15" t="s">
        <v>169</v>
      </c>
      <c r="AT132" s="15" t="s">
        <v>164</v>
      </c>
      <c r="AU132" s="15" t="s">
        <v>177</v>
      </c>
      <c r="AY132" s="15" t="s">
        <v>162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5" t="s">
        <v>77</v>
      </c>
      <c r="BK132" s="184">
        <f>ROUND(I132*H132,2)</f>
        <v>0</v>
      </c>
      <c r="BL132" s="15" t="s">
        <v>169</v>
      </c>
      <c r="BM132" s="15" t="s">
        <v>628</v>
      </c>
    </row>
    <row r="133" spans="2:65" s="1" customFormat="1" ht="19.5">
      <c r="B133" s="32"/>
      <c r="C133" s="33"/>
      <c r="D133" s="185" t="s">
        <v>171</v>
      </c>
      <c r="E133" s="33"/>
      <c r="F133" s="186" t="s">
        <v>257</v>
      </c>
      <c r="G133" s="33"/>
      <c r="H133" s="33"/>
      <c r="I133" s="101"/>
      <c r="J133" s="33"/>
      <c r="K133" s="33"/>
      <c r="L133" s="36"/>
      <c r="M133" s="187"/>
      <c r="N133" s="58"/>
      <c r="O133" s="58"/>
      <c r="P133" s="58"/>
      <c r="Q133" s="58"/>
      <c r="R133" s="58"/>
      <c r="S133" s="58"/>
      <c r="T133" s="59"/>
      <c r="AT133" s="15" t="s">
        <v>171</v>
      </c>
      <c r="AU133" s="15" t="s">
        <v>177</v>
      </c>
    </row>
    <row r="134" spans="2:65" s="11" customFormat="1">
      <c r="B134" s="188"/>
      <c r="C134" s="189"/>
      <c r="D134" s="185" t="s">
        <v>241</v>
      </c>
      <c r="E134" s="190" t="s">
        <v>1</v>
      </c>
      <c r="F134" s="191" t="s">
        <v>629</v>
      </c>
      <c r="G134" s="189"/>
      <c r="H134" s="192">
        <v>2.04</v>
      </c>
      <c r="I134" s="193"/>
      <c r="J134" s="189"/>
      <c r="K134" s="189"/>
      <c r="L134" s="194"/>
      <c r="M134" s="195"/>
      <c r="N134" s="196"/>
      <c r="O134" s="196"/>
      <c r="P134" s="196"/>
      <c r="Q134" s="196"/>
      <c r="R134" s="196"/>
      <c r="S134" s="196"/>
      <c r="T134" s="197"/>
      <c r="AT134" s="198" t="s">
        <v>241</v>
      </c>
      <c r="AU134" s="198" t="s">
        <v>177</v>
      </c>
      <c r="AV134" s="11" t="s">
        <v>79</v>
      </c>
      <c r="AW134" s="11" t="s">
        <v>31</v>
      </c>
      <c r="AX134" s="11" t="s">
        <v>77</v>
      </c>
      <c r="AY134" s="198" t="s">
        <v>162</v>
      </c>
    </row>
    <row r="135" spans="2:65" s="1" customFormat="1" ht="16.5" customHeight="1">
      <c r="B135" s="32"/>
      <c r="C135" s="173" t="s">
        <v>7</v>
      </c>
      <c r="D135" s="173" t="s">
        <v>164</v>
      </c>
      <c r="E135" s="174" t="s">
        <v>259</v>
      </c>
      <c r="F135" s="175" t="s">
        <v>260</v>
      </c>
      <c r="G135" s="176" t="s">
        <v>167</v>
      </c>
      <c r="H135" s="177">
        <v>2</v>
      </c>
      <c r="I135" s="178"/>
      <c r="J135" s="179">
        <f>ROUND(I135*H135,2)</f>
        <v>0</v>
      </c>
      <c r="K135" s="175" t="s">
        <v>168</v>
      </c>
      <c r="L135" s="36"/>
      <c r="M135" s="180" t="s">
        <v>1</v>
      </c>
      <c r="N135" s="181" t="s">
        <v>40</v>
      </c>
      <c r="O135" s="58"/>
      <c r="P135" s="182">
        <f>O135*H135</f>
        <v>0</v>
      </c>
      <c r="Q135" s="182">
        <v>1.1152599999999999</v>
      </c>
      <c r="R135" s="182">
        <f>Q135*H135</f>
        <v>2.2305199999999998</v>
      </c>
      <c r="S135" s="182">
        <v>0</v>
      </c>
      <c r="T135" s="183">
        <f>S135*H135</f>
        <v>0</v>
      </c>
      <c r="AR135" s="15" t="s">
        <v>169</v>
      </c>
      <c r="AT135" s="15" t="s">
        <v>164</v>
      </c>
      <c r="AU135" s="15" t="s">
        <v>177</v>
      </c>
      <c r="AY135" s="15" t="s">
        <v>162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5" t="s">
        <v>77</v>
      </c>
      <c r="BK135" s="184">
        <f>ROUND(I135*H135,2)</f>
        <v>0</v>
      </c>
      <c r="BL135" s="15" t="s">
        <v>169</v>
      </c>
      <c r="BM135" s="15" t="s">
        <v>630</v>
      </c>
    </row>
    <row r="136" spans="2:65" s="1" customFormat="1" ht="19.5">
      <c r="B136" s="32"/>
      <c r="C136" s="33"/>
      <c r="D136" s="185" t="s">
        <v>171</v>
      </c>
      <c r="E136" s="33"/>
      <c r="F136" s="186" t="s">
        <v>262</v>
      </c>
      <c r="G136" s="33"/>
      <c r="H136" s="33"/>
      <c r="I136" s="101"/>
      <c r="J136" s="33"/>
      <c r="K136" s="33"/>
      <c r="L136" s="36"/>
      <c r="M136" s="187"/>
      <c r="N136" s="58"/>
      <c r="O136" s="58"/>
      <c r="P136" s="58"/>
      <c r="Q136" s="58"/>
      <c r="R136" s="58"/>
      <c r="S136" s="58"/>
      <c r="T136" s="59"/>
      <c r="AT136" s="15" t="s">
        <v>171</v>
      </c>
      <c r="AU136" s="15" t="s">
        <v>177</v>
      </c>
    </row>
    <row r="137" spans="2:65" s="11" customFormat="1">
      <c r="B137" s="188"/>
      <c r="C137" s="189"/>
      <c r="D137" s="185" t="s">
        <v>241</v>
      </c>
      <c r="E137" s="190" t="s">
        <v>1</v>
      </c>
      <c r="F137" s="191" t="s">
        <v>631</v>
      </c>
      <c r="G137" s="189"/>
      <c r="H137" s="192">
        <v>2</v>
      </c>
      <c r="I137" s="193"/>
      <c r="J137" s="189"/>
      <c r="K137" s="189"/>
      <c r="L137" s="194"/>
      <c r="M137" s="195"/>
      <c r="N137" s="196"/>
      <c r="O137" s="196"/>
      <c r="P137" s="196"/>
      <c r="Q137" s="196"/>
      <c r="R137" s="196"/>
      <c r="S137" s="196"/>
      <c r="T137" s="197"/>
      <c r="AT137" s="198" t="s">
        <v>241</v>
      </c>
      <c r="AU137" s="198" t="s">
        <v>177</v>
      </c>
      <c r="AV137" s="11" t="s">
        <v>79</v>
      </c>
      <c r="AW137" s="11" t="s">
        <v>31</v>
      </c>
      <c r="AX137" s="11" t="s">
        <v>77</v>
      </c>
      <c r="AY137" s="198" t="s">
        <v>162</v>
      </c>
    </row>
    <row r="138" spans="2:65" s="1" customFormat="1" ht="16.5" customHeight="1">
      <c r="B138" s="32"/>
      <c r="C138" s="173" t="s">
        <v>279</v>
      </c>
      <c r="D138" s="173" t="s">
        <v>164</v>
      </c>
      <c r="E138" s="174" t="s">
        <v>265</v>
      </c>
      <c r="F138" s="175" t="s">
        <v>266</v>
      </c>
      <c r="G138" s="176" t="s">
        <v>167</v>
      </c>
      <c r="H138" s="177">
        <v>18</v>
      </c>
      <c r="I138" s="178"/>
      <c r="J138" s="179">
        <f>ROUND(I138*H138,2)</f>
        <v>0</v>
      </c>
      <c r="K138" s="175" t="s">
        <v>267</v>
      </c>
      <c r="L138" s="36"/>
      <c r="M138" s="180" t="s">
        <v>1</v>
      </c>
      <c r="N138" s="181" t="s">
        <v>40</v>
      </c>
      <c r="O138" s="58"/>
      <c r="P138" s="182">
        <f>O138*H138</f>
        <v>0</v>
      </c>
      <c r="Q138" s="182">
        <v>3.9899999999999998E-2</v>
      </c>
      <c r="R138" s="182">
        <f>Q138*H138</f>
        <v>0.71819999999999995</v>
      </c>
      <c r="S138" s="182">
        <v>0</v>
      </c>
      <c r="T138" s="183">
        <f>S138*H138</f>
        <v>0</v>
      </c>
      <c r="AR138" s="15" t="s">
        <v>169</v>
      </c>
      <c r="AT138" s="15" t="s">
        <v>164</v>
      </c>
      <c r="AU138" s="15" t="s">
        <v>177</v>
      </c>
      <c r="AY138" s="15" t="s">
        <v>162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5" t="s">
        <v>77</v>
      </c>
      <c r="BK138" s="184">
        <f>ROUND(I138*H138,2)</f>
        <v>0</v>
      </c>
      <c r="BL138" s="15" t="s">
        <v>169</v>
      </c>
      <c r="BM138" s="15" t="s">
        <v>632</v>
      </c>
    </row>
    <row r="139" spans="2:65" s="1" customFormat="1" ht="19.5">
      <c r="B139" s="32"/>
      <c r="C139" s="33"/>
      <c r="D139" s="185" t="s">
        <v>171</v>
      </c>
      <c r="E139" s="33"/>
      <c r="F139" s="186" t="s">
        <v>269</v>
      </c>
      <c r="G139" s="33"/>
      <c r="H139" s="33"/>
      <c r="I139" s="101"/>
      <c r="J139" s="33"/>
      <c r="K139" s="33"/>
      <c r="L139" s="36"/>
      <c r="M139" s="187"/>
      <c r="N139" s="58"/>
      <c r="O139" s="58"/>
      <c r="P139" s="58"/>
      <c r="Q139" s="58"/>
      <c r="R139" s="58"/>
      <c r="S139" s="58"/>
      <c r="T139" s="59"/>
      <c r="AT139" s="15" t="s">
        <v>171</v>
      </c>
      <c r="AU139" s="15" t="s">
        <v>177</v>
      </c>
    </row>
    <row r="140" spans="2:65" s="11" customFormat="1">
      <c r="B140" s="188"/>
      <c r="C140" s="189"/>
      <c r="D140" s="185" t="s">
        <v>241</v>
      </c>
      <c r="E140" s="190" t="s">
        <v>1</v>
      </c>
      <c r="F140" s="191" t="s">
        <v>633</v>
      </c>
      <c r="G140" s="189"/>
      <c r="H140" s="192">
        <v>7.68</v>
      </c>
      <c r="I140" s="193"/>
      <c r="J140" s="189"/>
      <c r="K140" s="189"/>
      <c r="L140" s="194"/>
      <c r="M140" s="195"/>
      <c r="N140" s="196"/>
      <c r="O140" s="196"/>
      <c r="P140" s="196"/>
      <c r="Q140" s="196"/>
      <c r="R140" s="196"/>
      <c r="S140" s="196"/>
      <c r="T140" s="197"/>
      <c r="AT140" s="198" t="s">
        <v>241</v>
      </c>
      <c r="AU140" s="198" t="s">
        <v>177</v>
      </c>
      <c r="AV140" s="11" t="s">
        <v>79</v>
      </c>
      <c r="AW140" s="11" t="s">
        <v>31</v>
      </c>
      <c r="AX140" s="11" t="s">
        <v>69</v>
      </c>
      <c r="AY140" s="198" t="s">
        <v>162</v>
      </c>
    </row>
    <row r="141" spans="2:65" s="11" customFormat="1">
      <c r="B141" s="188"/>
      <c r="C141" s="189"/>
      <c r="D141" s="185" t="s">
        <v>241</v>
      </c>
      <c r="E141" s="190" t="s">
        <v>1</v>
      </c>
      <c r="F141" s="191" t="s">
        <v>634</v>
      </c>
      <c r="G141" s="189"/>
      <c r="H141" s="192">
        <v>7.52</v>
      </c>
      <c r="I141" s="193"/>
      <c r="J141" s="189"/>
      <c r="K141" s="189"/>
      <c r="L141" s="194"/>
      <c r="M141" s="195"/>
      <c r="N141" s="196"/>
      <c r="O141" s="196"/>
      <c r="P141" s="196"/>
      <c r="Q141" s="196"/>
      <c r="R141" s="196"/>
      <c r="S141" s="196"/>
      <c r="T141" s="197"/>
      <c r="AT141" s="198" t="s">
        <v>241</v>
      </c>
      <c r="AU141" s="198" t="s">
        <v>177</v>
      </c>
      <c r="AV141" s="11" t="s">
        <v>79</v>
      </c>
      <c r="AW141" s="11" t="s">
        <v>31</v>
      </c>
      <c r="AX141" s="11" t="s">
        <v>69</v>
      </c>
      <c r="AY141" s="198" t="s">
        <v>162</v>
      </c>
    </row>
    <row r="142" spans="2:65" s="11" customFormat="1">
      <c r="B142" s="188"/>
      <c r="C142" s="189"/>
      <c r="D142" s="185" t="s">
        <v>241</v>
      </c>
      <c r="E142" s="190" t="s">
        <v>1</v>
      </c>
      <c r="F142" s="191" t="s">
        <v>635</v>
      </c>
      <c r="G142" s="189"/>
      <c r="H142" s="192">
        <v>2.8</v>
      </c>
      <c r="I142" s="193"/>
      <c r="J142" s="189"/>
      <c r="K142" s="189"/>
      <c r="L142" s="194"/>
      <c r="M142" s="195"/>
      <c r="N142" s="196"/>
      <c r="O142" s="196"/>
      <c r="P142" s="196"/>
      <c r="Q142" s="196"/>
      <c r="R142" s="196"/>
      <c r="S142" s="196"/>
      <c r="T142" s="197"/>
      <c r="AT142" s="198" t="s">
        <v>241</v>
      </c>
      <c r="AU142" s="198" t="s">
        <v>177</v>
      </c>
      <c r="AV142" s="11" t="s">
        <v>79</v>
      </c>
      <c r="AW142" s="11" t="s">
        <v>31</v>
      </c>
      <c r="AX142" s="11" t="s">
        <v>69</v>
      </c>
      <c r="AY142" s="198" t="s">
        <v>162</v>
      </c>
    </row>
    <row r="143" spans="2:65" s="12" customFormat="1">
      <c r="B143" s="209"/>
      <c r="C143" s="210"/>
      <c r="D143" s="185" t="s">
        <v>241</v>
      </c>
      <c r="E143" s="211" t="s">
        <v>1</v>
      </c>
      <c r="F143" s="212" t="s">
        <v>272</v>
      </c>
      <c r="G143" s="210"/>
      <c r="H143" s="213">
        <v>18</v>
      </c>
      <c r="I143" s="214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241</v>
      </c>
      <c r="AU143" s="219" t="s">
        <v>177</v>
      </c>
      <c r="AV143" s="12" t="s">
        <v>169</v>
      </c>
      <c r="AW143" s="12" t="s">
        <v>31</v>
      </c>
      <c r="AX143" s="12" t="s">
        <v>77</v>
      </c>
      <c r="AY143" s="219" t="s">
        <v>162</v>
      </c>
    </row>
    <row r="144" spans="2:65" s="1" customFormat="1" ht="16.5" customHeight="1">
      <c r="B144" s="32"/>
      <c r="C144" s="173" t="s">
        <v>286</v>
      </c>
      <c r="D144" s="173" t="s">
        <v>164</v>
      </c>
      <c r="E144" s="174" t="s">
        <v>273</v>
      </c>
      <c r="F144" s="175" t="s">
        <v>274</v>
      </c>
      <c r="G144" s="176" t="s">
        <v>167</v>
      </c>
      <c r="H144" s="177">
        <v>90</v>
      </c>
      <c r="I144" s="178"/>
      <c r="J144" s="179">
        <f>ROUND(I144*H144,2)</f>
        <v>0</v>
      </c>
      <c r="K144" s="175" t="s">
        <v>168</v>
      </c>
      <c r="L144" s="36"/>
      <c r="M144" s="180" t="s">
        <v>1</v>
      </c>
      <c r="N144" s="181" t="s">
        <v>40</v>
      </c>
      <c r="O144" s="58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AR144" s="15" t="s">
        <v>169</v>
      </c>
      <c r="AT144" s="15" t="s">
        <v>164</v>
      </c>
      <c r="AU144" s="15" t="s">
        <v>177</v>
      </c>
      <c r="AY144" s="15" t="s">
        <v>162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5" t="s">
        <v>77</v>
      </c>
      <c r="BK144" s="184">
        <f>ROUND(I144*H144,2)</f>
        <v>0</v>
      </c>
      <c r="BL144" s="15" t="s">
        <v>169</v>
      </c>
      <c r="BM144" s="15" t="s">
        <v>636</v>
      </c>
    </row>
    <row r="145" spans="2:65" s="1" customFormat="1">
      <c r="B145" s="32"/>
      <c r="C145" s="33"/>
      <c r="D145" s="185" t="s">
        <v>171</v>
      </c>
      <c r="E145" s="33"/>
      <c r="F145" s="186" t="s">
        <v>276</v>
      </c>
      <c r="G145" s="33"/>
      <c r="H145" s="33"/>
      <c r="I145" s="101"/>
      <c r="J145" s="33"/>
      <c r="K145" s="33"/>
      <c r="L145" s="36"/>
      <c r="M145" s="187"/>
      <c r="N145" s="58"/>
      <c r="O145" s="58"/>
      <c r="P145" s="58"/>
      <c r="Q145" s="58"/>
      <c r="R145" s="58"/>
      <c r="S145" s="58"/>
      <c r="T145" s="59"/>
      <c r="AT145" s="15" t="s">
        <v>171</v>
      </c>
      <c r="AU145" s="15" t="s">
        <v>177</v>
      </c>
    </row>
    <row r="146" spans="2:65" s="11" customFormat="1">
      <c r="B146" s="188"/>
      <c r="C146" s="189"/>
      <c r="D146" s="185" t="s">
        <v>241</v>
      </c>
      <c r="E146" s="190" t="s">
        <v>1</v>
      </c>
      <c r="F146" s="191" t="s">
        <v>637</v>
      </c>
      <c r="G146" s="189"/>
      <c r="H146" s="192">
        <v>38.4</v>
      </c>
      <c r="I146" s="193"/>
      <c r="J146" s="189"/>
      <c r="K146" s="189"/>
      <c r="L146" s="194"/>
      <c r="M146" s="195"/>
      <c r="N146" s="196"/>
      <c r="O146" s="196"/>
      <c r="P146" s="196"/>
      <c r="Q146" s="196"/>
      <c r="R146" s="196"/>
      <c r="S146" s="196"/>
      <c r="T146" s="197"/>
      <c r="AT146" s="198" t="s">
        <v>241</v>
      </c>
      <c r="AU146" s="198" t="s">
        <v>177</v>
      </c>
      <c r="AV146" s="11" t="s">
        <v>79</v>
      </c>
      <c r="AW146" s="11" t="s">
        <v>31</v>
      </c>
      <c r="AX146" s="11" t="s">
        <v>69</v>
      </c>
      <c r="AY146" s="198" t="s">
        <v>162</v>
      </c>
    </row>
    <row r="147" spans="2:65" s="11" customFormat="1">
      <c r="B147" s="188"/>
      <c r="C147" s="189"/>
      <c r="D147" s="185" t="s">
        <v>241</v>
      </c>
      <c r="E147" s="190" t="s">
        <v>1</v>
      </c>
      <c r="F147" s="191" t="s">
        <v>638</v>
      </c>
      <c r="G147" s="189"/>
      <c r="H147" s="192">
        <v>37.6</v>
      </c>
      <c r="I147" s="193"/>
      <c r="J147" s="189"/>
      <c r="K147" s="189"/>
      <c r="L147" s="194"/>
      <c r="M147" s="195"/>
      <c r="N147" s="196"/>
      <c r="O147" s="196"/>
      <c r="P147" s="196"/>
      <c r="Q147" s="196"/>
      <c r="R147" s="196"/>
      <c r="S147" s="196"/>
      <c r="T147" s="197"/>
      <c r="AT147" s="198" t="s">
        <v>241</v>
      </c>
      <c r="AU147" s="198" t="s">
        <v>177</v>
      </c>
      <c r="AV147" s="11" t="s">
        <v>79</v>
      </c>
      <c r="AW147" s="11" t="s">
        <v>31</v>
      </c>
      <c r="AX147" s="11" t="s">
        <v>69</v>
      </c>
      <c r="AY147" s="198" t="s">
        <v>162</v>
      </c>
    </row>
    <row r="148" spans="2:65" s="11" customFormat="1">
      <c r="B148" s="188"/>
      <c r="C148" s="189"/>
      <c r="D148" s="185" t="s">
        <v>241</v>
      </c>
      <c r="E148" s="190" t="s">
        <v>1</v>
      </c>
      <c r="F148" s="191" t="s">
        <v>639</v>
      </c>
      <c r="G148" s="189"/>
      <c r="H148" s="192">
        <v>14</v>
      </c>
      <c r="I148" s="193"/>
      <c r="J148" s="189"/>
      <c r="K148" s="189"/>
      <c r="L148" s="194"/>
      <c r="M148" s="195"/>
      <c r="N148" s="196"/>
      <c r="O148" s="196"/>
      <c r="P148" s="196"/>
      <c r="Q148" s="196"/>
      <c r="R148" s="196"/>
      <c r="S148" s="196"/>
      <c r="T148" s="197"/>
      <c r="AT148" s="198" t="s">
        <v>241</v>
      </c>
      <c r="AU148" s="198" t="s">
        <v>177</v>
      </c>
      <c r="AV148" s="11" t="s">
        <v>79</v>
      </c>
      <c r="AW148" s="11" t="s">
        <v>31</v>
      </c>
      <c r="AX148" s="11" t="s">
        <v>69</v>
      </c>
      <c r="AY148" s="198" t="s">
        <v>162</v>
      </c>
    </row>
    <row r="149" spans="2:65" s="12" customFormat="1">
      <c r="B149" s="209"/>
      <c r="C149" s="210"/>
      <c r="D149" s="185" t="s">
        <v>241</v>
      </c>
      <c r="E149" s="211" t="s">
        <v>1</v>
      </c>
      <c r="F149" s="212" t="s">
        <v>272</v>
      </c>
      <c r="G149" s="210"/>
      <c r="H149" s="213">
        <v>90</v>
      </c>
      <c r="I149" s="214"/>
      <c r="J149" s="210"/>
      <c r="K149" s="210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241</v>
      </c>
      <c r="AU149" s="219" t="s">
        <v>177</v>
      </c>
      <c r="AV149" s="12" t="s">
        <v>169</v>
      </c>
      <c r="AW149" s="12" t="s">
        <v>31</v>
      </c>
      <c r="AX149" s="12" t="s">
        <v>77</v>
      </c>
      <c r="AY149" s="219" t="s">
        <v>162</v>
      </c>
    </row>
    <row r="150" spans="2:65" s="10" customFormat="1" ht="22.9" customHeight="1">
      <c r="B150" s="157"/>
      <c r="C150" s="158"/>
      <c r="D150" s="159" t="s">
        <v>68</v>
      </c>
      <c r="E150" s="171" t="s">
        <v>169</v>
      </c>
      <c r="F150" s="171" t="s">
        <v>320</v>
      </c>
      <c r="G150" s="158"/>
      <c r="H150" s="158"/>
      <c r="I150" s="161"/>
      <c r="J150" s="172">
        <f>BK150</f>
        <v>0</v>
      </c>
      <c r="K150" s="158"/>
      <c r="L150" s="163"/>
      <c r="M150" s="164"/>
      <c r="N150" s="165"/>
      <c r="O150" s="165"/>
      <c r="P150" s="166">
        <f>SUM(P151:P157)</f>
        <v>0</v>
      </c>
      <c r="Q150" s="165"/>
      <c r="R150" s="166">
        <f>SUM(R151:R157)</f>
        <v>10.456395000000001</v>
      </c>
      <c r="S150" s="165"/>
      <c r="T150" s="167">
        <f>SUM(T151:T157)</f>
        <v>0</v>
      </c>
      <c r="AR150" s="168" t="s">
        <v>77</v>
      </c>
      <c r="AT150" s="169" t="s">
        <v>68</v>
      </c>
      <c r="AU150" s="169" t="s">
        <v>77</v>
      </c>
      <c r="AY150" s="168" t="s">
        <v>162</v>
      </c>
      <c r="BK150" s="170">
        <f>SUM(BK151:BK157)</f>
        <v>0</v>
      </c>
    </row>
    <row r="151" spans="2:65" s="1" customFormat="1" ht="16.5" customHeight="1">
      <c r="B151" s="32"/>
      <c r="C151" s="173" t="s">
        <v>294</v>
      </c>
      <c r="D151" s="173" t="s">
        <v>164</v>
      </c>
      <c r="E151" s="174" t="s">
        <v>400</v>
      </c>
      <c r="F151" s="175" t="s">
        <v>401</v>
      </c>
      <c r="G151" s="176" t="s">
        <v>238</v>
      </c>
      <c r="H151" s="177">
        <v>5</v>
      </c>
      <c r="I151" s="178"/>
      <c r="J151" s="179">
        <f>ROUND(I151*H151,2)</f>
        <v>0</v>
      </c>
      <c r="K151" s="175" t="s">
        <v>168</v>
      </c>
      <c r="L151" s="36"/>
      <c r="M151" s="180" t="s">
        <v>1</v>
      </c>
      <c r="N151" s="181" t="s">
        <v>40</v>
      </c>
      <c r="O151" s="58"/>
      <c r="P151" s="182">
        <f>O151*H151</f>
        <v>0</v>
      </c>
      <c r="Q151" s="182">
        <v>1.8480000000000001</v>
      </c>
      <c r="R151" s="182">
        <f>Q151*H151</f>
        <v>9.24</v>
      </c>
      <c r="S151" s="182">
        <v>0</v>
      </c>
      <c r="T151" s="183">
        <f>S151*H151</f>
        <v>0</v>
      </c>
      <c r="AR151" s="15" t="s">
        <v>169</v>
      </c>
      <c r="AT151" s="15" t="s">
        <v>164</v>
      </c>
      <c r="AU151" s="15" t="s">
        <v>79</v>
      </c>
      <c r="AY151" s="15" t="s">
        <v>162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5" t="s">
        <v>77</v>
      </c>
      <c r="BK151" s="184">
        <f>ROUND(I151*H151,2)</f>
        <v>0</v>
      </c>
      <c r="BL151" s="15" t="s">
        <v>169</v>
      </c>
      <c r="BM151" s="15" t="s">
        <v>640</v>
      </c>
    </row>
    <row r="152" spans="2:65" s="1" customFormat="1" ht="19.5">
      <c r="B152" s="32"/>
      <c r="C152" s="33"/>
      <c r="D152" s="185" t="s">
        <v>171</v>
      </c>
      <c r="E152" s="33"/>
      <c r="F152" s="186" t="s">
        <v>403</v>
      </c>
      <c r="G152" s="33"/>
      <c r="H152" s="33"/>
      <c r="I152" s="101"/>
      <c r="J152" s="33"/>
      <c r="K152" s="33"/>
      <c r="L152" s="36"/>
      <c r="M152" s="187"/>
      <c r="N152" s="58"/>
      <c r="O152" s="58"/>
      <c r="P152" s="58"/>
      <c r="Q152" s="58"/>
      <c r="R152" s="58"/>
      <c r="S152" s="58"/>
      <c r="T152" s="59"/>
      <c r="AT152" s="15" t="s">
        <v>171</v>
      </c>
      <c r="AU152" s="15" t="s">
        <v>79</v>
      </c>
    </row>
    <row r="153" spans="2:65" s="1" customFormat="1" ht="16.5" customHeight="1">
      <c r="B153" s="32"/>
      <c r="C153" s="173" t="s">
        <v>300</v>
      </c>
      <c r="D153" s="173" t="s">
        <v>164</v>
      </c>
      <c r="E153" s="174" t="s">
        <v>411</v>
      </c>
      <c r="F153" s="175" t="s">
        <v>412</v>
      </c>
      <c r="G153" s="176" t="s">
        <v>238</v>
      </c>
      <c r="H153" s="177">
        <v>0.5</v>
      </c>
      <c r="I153" s="178"/>
      <c r="J153" s="179">
        <f>ROUND(I153*H153,2)</f>
        <v>0</v>
      </c>
      <c r="K153" s="175" t="s">
        <v>168</v>
      </c>
      <c r="L153" s="36"/>
      <c r="M153" s="180" t="s">
        <v>1</v>
      </c>
      <c r="N153" s="181" t="s">
        <v>40</v>
      </c>
      <c r="O153" s="58"/>
      <c r="P153" s="182">
        <f>O153*H153</f>
        <v>0</v>
      </c>
      <c r="Q153" s="182">
        <v>2.4327899999999998</v>
      </c>
      <c r="R153" s="182">
        <f>Q153*H153</f>
        <v>1.2163949999999999</v>
      </c>
      <c r="S153" s="182">
        <v>0</v>
      </c>
      <c r="T153" s="183">
        <f>S153*H153</f>
        <v>0</v>
      </c>
      <c r="AR153" s="15" t="s">
        <v>169</v>
      </c>
      <c r="AT153" s="15" t="s">
        <v>164</v>
      </c>
      <c r="AU153" s="15" t="s">
        <v>79</v>
      </c>
      <c r="AY153" s="15" t="s">
        <v>162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5" t="s">
        <v>77</v>
      </c>
      <c r="BK153" s="184">
        <f>ROUND(I153*H153,2)</f>
        <v>0</v>
      </c>
      <c r="BL153" s="15" t="s">
        <v>169</v>
      </c>
      <c r="BM153" s="15" t="s">
        <v>641</v>
      </c>
    </row>
    <row r="154" spans="2:65" s="1" customFormat="1">
      <c r="B154" s="32"/>
      <c r="C154" s="33"/>
      <c r="D154" s="185" t="s">
        <v>171</v>
      </c>
      <c r="E154" s="33"/>
      <c r="F154" s="186" t="s">
        <v>414</v>
      </c>
      <c r="G154" s="33"/>
      <c r="H154" s="33"/>
      <c r="I154" s="101"/>
      <c r="J154" s="33"/>
      <c r="K154" s="33"/>
      <c r="L154" s="36"/>
      <c r="M154" s="187"/>
      <c r="N154" s="58"/>
      <c r="O154" s="58"/>
      <c r="P154" s="58"/>
      <c r="Q154" s="58"/>
      <c r="R154" s="58"/>
      <c r="S154" s="58"/>
      <c r="T154" s="59"/>
      <c r="AT154" s="15" t="s">
        <v>171</v>
      </c>
      <c r="AU154" s="15" t="s">
        <v>79</v>
      </c>
    </row>
    <row r="155" spans="2:65" s="11" customFormat="1">
      <c r="B155" s="188"/>
      <c r="C155" s="189"/>
      <c r="D155" s="185" t="s">
        <v>241</v>
      </c>
      <c r="E155" s="190" t="s">
        <v>1</v>
      </c>
      <c r="F155" s="191" t="s">
        <v>642</v>
      </c>
      <c r="G155" s="189"/>
      <c r="H155" s="192">
        <v>0.5</v>
      </c>
      <c r="I155" s="193"/>
      <c r="J155" s="189"/>
      <c r="K155" s="189"/>
      <c r="L155" s="194"/>
      <c r="M155" s="195"/>
      <c r="N155" s="196"/>
      <c r="O155" s="196"/>
      <c r="P155" s="196"/>
      <c r="Q155" s="196"/>
      <c r="R155" s="196"/>
      <c r="S155" s="196"/>
      <c r="T155" s="197"/>
      <c r="AT155" s="198" t="s">
        <v>241</v>
      </c>
      <c r="AU155" s="198" t="s">
        <v>79</v>
      </c>
      <c r="AV155" s="11" t="s">
        <v>79</v>
      </c>
      <c r="AW155" s="11" t="s">
        <v>31</v>
      </c>
      <c r="AX155" s="11" t="s">
        <v>77</v>
      </c>
      <c r="AY155" s="198" t="s">
        <v>162</v>
      </c>
    </row>
    <row r="156" spans="2:65" s="1" customFormat="1" ht="16.5" customHeight="1">
      <c r="B156" s="32"/>
      <c r="C156" s="173" t="s">
        <v>309</v>
      </c>
      <c r="D156" s="173" t="s">
        <v>164</v>
      </c>
      <c r="E156" s="174" t="s">
        <v>334</v>
      </c>
      <c r="F156" s="175" t="s">
        <v>335</v>
      </c>
      <c r="G156" s="176" t="s">
        <v>303</v>
      </c>
      <c r="H156" s="177">
        <v>18.87</v>
      </c>
      <c r="I156" s="178"/>
      <c r="J156" s="179">
        <f>ROUND(I156*H156,2)</f>
        <v>0</v>
      </c>
      <c r="K156" s="175" t="s">
        <v>168</v>
      </c>
      <c r="L156" s="36"/>
      <c r="M156" s="180" t="s">
        <v>1</v>
      </c>
      <c r="N156" s="181" t="s">
        <v>40</v>
      </c>
      <c r="O156" s="58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AR156" s="15" t="s">
        <v>169</v>
      </c>
      <c r="AT156" s="15" t="s">
        <v>164</v>
      </c>
      <c r="AU156" s="15" t="s">
        <v>79</v>
      </c>
      <c r="AY156" s="15" t="s">
        <v>162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5" t="s">
        <v>77</v>
      </c>
      <c r="BK156" s="184">
        <f>ROUND(I156*H156,2)</f>
        <v>0</v>
      </c>
      <c r="BL156" s="15" t="s">
        <v>169</v>
      </c>
      <c r="BM156" s="15" t="s">
        <v>643</v>
      </c>
    </row>
    <row r="157" spans="2:65" s="1" customFormat="1">
      <c r="B157" s="32"/>
      <c r="C157" s="33"/>
      <c r="D157" s="185" t="s">
        <v>171</v>
      </c>
      <c r="E157" s="33"/>
      <c r="F157" s="186" t="s">
        <v>337</v>
      </c>
      <c r="G157" s="33"/>
      <c r="H157" s="33"/>
      <c r="I157" s="101"/>
      <c r="J157" s="33"/>
      <c r="K157" s="33"/>
      <c r="L157" s="36"/>
      <c r="M157" s="233"/>
      <c r="N157" s="234"/>
      <c r="O157" s="234"/>
      <c r="P157" s="234"/>
      <c r="Q157" s="234"/>
      <c r="R157" s="234"/>
      <c r="S157" s="234"/>
      <c r="T157" s="235"/>
      <c r="AT157" s="15" t="s">
        <v>171</v>
      </c>
      <c r="AU157" s="15" t="s">
        <v>79</v>
      </c>
    </row>
    <row r="158" spans="2:65" s="1" customFormat="1" ht="6.95" customHeight="1">
      <c r="B158" s="44"/>
      <c r="C158" s="45"/>
      <c r="D158" s="45"/>
      <c r="E158" s="45"/>
      <c r="F158" s="45"/>
      <c r="G158" s="45"/>
      <c r="H158" s="45"/>
      <c r="I158" s="123"/>
      <c r="J158" s="45"/>
      <c r="K158" s="45"/>
      <c r="L158" s="36"/>
    </row>
  </sheetData>
  <sheetProtection algorithmName="SHA-512" hashValue="SNlXsfrO8S9aHlfcjUVuRrLFRjsMOQabaVhQ3fh/CrsGwR0Grtesgx0PX1/yCB38N8rJDmlfyBZrVkk2R+RD4A==" saltValue="EIYqzXLHt9r3tjOokbgYqLQe5z+AgRQn6wIiMF5tag1wFK3+5c9tq2kc74YdzW500ed0HLj144BHCzL+FV35Tg==" spinCount="100000" sheet="1" objects="1" scenarios="1" formatColumns="0" formatRows="0" autoFilter="0"/>
  <autoFilter ref="C83:K157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20</vt:i4>
      </vt:variant>
      <vt:variant>
        <vt:lpstr>Pojmenované oblasti</vt:lpstr>
      </vt:variant>
      <vt:variant>
        <vt:i4>40</vt:i4>
      </vt:variant>
    </vt:vector>
  </HeadingPairs>
  <TitlesOfParts>
    <vt:vector size="60" baseType="lpstr">
      <vt:lpstr>Rekapitulace stavby</vt:lpstr>
      <vt:lpstr>01 - Stupeň 1</vt:lpstr>
      <vt:lpstr>02 - Stupeň 2</vt:lpstr>
      <vt:lpstr>03 - Stupeň 3</vt:lpstr>
      <vt:lpstr>04 - Úsek A</vt:lpstr>
      <vt:lpstr>05 - Stupeň 4</vt:lpstr>
      <vt:lpstr>06 - Stupeň 5</vt:lpstr>
      <vt:lpstr>07 - Úsek B</vt:lpstr>
      <vt:lpstr>08 - Stupeň 6</vt:lpstr>
      <vt:lpstr>09 - Stupeň 7</vt:lpstr>
      <vt:lpstr>10 - Stupeň 8</vt:lpstr>
      <vt:lpstr>11 - Stupeň 9</vt:lpstr>
      <vt:lpstr>12 - Úsek C</vt:lpstr>
      <vt:lpstr>13 - Stupeň 10</vt:lpstr>
      <vt:lpstr>14 - Úsek D</vt:lpstr>
      <vt:lpstr>15 - Úsek E</vt:lpstr>
      <vt:lpstr>16 - Stupeň 11</vt:lpstr>
      <vt:lpstr>17 - Stupeň 12</vt:lpstr>
      <vt:lpstr>18 - Stupeň 13</vt:lpstr>
      <vt:lpstr>19 - Vedlejší rozpočtové ...</vt:lpstr>
      <vt:lpstr>'01 - Stupeň 1'!Názvy_tisku</vt:lpstr>
      <vt:lpstr>'02 - Stupeň 2'!Názvy_tisku</vt:lpstr>
      <vt:lpstr>'03 - Stupeň 3'!Názvy_tisku</vt:lpstr>
      <vt:lpstr>'04 - Úsek A'!Názvy_tisku</vt:lpstr>
      <vt:lpstr>'05 - Stupeň 4'!Názvy_tisku</vt:lpstr>
      <vt:lpstr>'06 - Stupeň 5'!Názvy_tisku</vt:lpstr>
      <vt:lpstr>'07 - Úsek B'!Názvy_tisku</vt:lpstr>
      <vt:lpstr>'08 - Stupeň 6'!Názvy_tisku</vt:lpstr>
      <vt:lpstr>'09 - Stupeň 7'!Názvy_tisku</vt:lpstr>
      <vt:lpstr>'10 - Stupeň 8'!Názvy_tisku</vt:lpstr>
      <vt:lpstr>'11 - Stupeň 9'!Názvy_tisku</vt:lpstr>
      <vt:lpstr>'12 - Úsek C'!Názvy_tisku</vt:lpstr>
      <vt:lpstr>'13 - Stupeň 10'!Názvy_tisku</vt:lpstr>
      <vt:lpstr>'14 - Úsek D'!Názvy_tisku</vt:lpstr>
      <vt:lpstr>'15 - Úsek E'!Názvy_tisku</vt:lpstr>
      <vt:lpstr>'16 - Stupeň 11'!Názvy_tisku</vt:lpstr>
      <vt:lpstr>'17 - Stupeň 12'!Názvy_tisku</vt:lpstr>
      <vt:lpstr>'18 - Stupeň 13'!Názvy_tisku</vt:lpstr>
      <vt:lpstr>'19 - Vedlejší rozpočtové ...'!Názvy_tisku</vt:lpstr>
      <vt:lpstr>'Rekapitulace stavby'!Názvy_tisku</vt:lpstr>
      <vt:lpstr>'01 - Stupeň 1'!Oblast_tisku</vt:lpstr>
      <vt:lpstr>'02 - Stupeň 2'!Oblast_tisku</vt:lpstr>
      <vt:lpstr>'03 - Stupeň 3'!Oblast_tisku</vt:lpstr>
      <vt:lpstr>'04 - Úsek A'!Oblast_tisku</vt:lpstr>
      <vt:lpstr>'05 - Stupeň 4'!Oblast_tisku</vt:lpstr>
      <vt:lpstr>'06 - Stupeň 5'!Oblast_tisku</vt:lpstr>
      <vt:lpstr>'07 - Úsek B'!Oblast_tisku</vt:lpstr>
      <vt:lpstr>'08 - Stupeň 6'!Oblast_tisku</vt:lpstr>
      <vt:lpstr>'09 - Stupeň 7'!Oblast_tisku</vt:lpstr>
      <vt:lpstr>'10 - Stupeň 8'!Oblast_tisku</vt:lpstr>
      <vt:lpstr>'11 - Stupeň 9'!Oblast_tisku</vt:lpstr>
      <vt:lpstr>'12 - Úsek C'!Oblast_tisku</vt:lpstr>
      <vt:lpstr>'13 - Stupeň 10'!Oblast_tisku</vt:lpstr>
      <vt:lpstr>'14 - Úsek D'!Oblast_tisku</vt:lpstr>
      <vt:lpstr>'15 - Úsek E'!Oblast_tisku</vt:lpstr>
      <vt:lpstr>'16 - Stupeň 11'!Oblast_tisku</vt:lpstr>
      <vt:lpstr>'17 - Stupeň 12'!Oblast_tisku</vt:lpstr>
      <vt:lpstr>'18 - Stupeň 13'!Oblast_tisku</vt:lpstr>
      <vt:lpstr>'19 - Vedlejší rozpočtové 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Divinová Hana</dc:creator>
  <cp:lastModifiedBy>Hradil Miroslav</cp:lastModifiedBy>
  <dcterms:created xsi:type="dcterms:W3CDTF">2019-06-21T08:03:00Z</dcterms:created>
  <dcterms:modified xsi:type="dcterms:W3CDTF">2019-06-24T05:17:41Z</dcterms:modified>
</cp:coreProperties>
</file>